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65" windowWidth="18375" windowHeight="8460" activeTab="0"/>
  </bookViews>
  <sheets>
    <sheet name="VMware FINAL ORDER SUMMARY" sheetId="1" r:id="rId1"/>
    <sheet name="Product &amp; Price List" sheetId="2" r:id="rId2"/>
  </sheets>
  <definedNames>
    <definedName name="_xlnm.Print_Area" localSheetId="0">'VMware FINAL ORDER SUMMARY'!$B$1:$R$183</definedName>
  </definedNames>
  <calcPr fullCalcOnLoad="1"/>
</workbook>
</file>

<file path=xl/comments1.xml><?xml version="1.0" encoding="utf-8"?>
<comments xmlns="http://schemas.openxmlformats.org/spreadsheetml/2006/main">
  <authors>
    <author>Kimberly Miranda</author>
  </authors>
  <commentList>
    <comment ref="E98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  <comment ref="E112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</commentList>
</comments>
</file>

<file path=xl/sharedStrings.xml><?xml version="1.0" encoding="utf-8"?>
<sst xmlns="http://schemas.openxmlformats.org/spreadsheetml/2006/main" count="1046" uniqueCount="494">
  <si>
    <t>Entity Name:</t>
  </si>
  <si>
    <t>Name:</t>
  </si>
  <si>
    <t>Address:</t>
  </si>
  <si>
    <t>Phone:</t>
  </si>
  <si>
    <t>Email:</t>
  </si>
  <si>
    <t>Billing Contact:</t>
  </si>
  <si>
    <t>Administrative Contact:</t>
  </si>
  <si>
    <t>OHIO ACADEMIC RESOURCES NETWORK - OARNET</t>
  </si>
  <si>
    <t>End User:</t>
  </si>
  <si>
    <t>By:</t>
  </si>
  <si>
    <t>Signature:</t>
  </si>
  <si>
    <t>Pankaj Shah</t>
  </si>
  <si>
    <t>Title:</t>
  </si>
  <si>
    <t>Executive Director, OARnet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</si>
  <si>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</si>
  <si>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</si>
  <si>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</si>
  <si>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</si>
  <si>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</si>
  <si>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</si>
  <si>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</si>
  <si>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</si>
  <si>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</si>
  <si>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</si>
  <si>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</si>
  <si>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</si>
  <si>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</si>
  <si>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CISCO-N1K-C</t>
  </si>
  <si>
    <t>VC-CB-25VM-C</t>
  </si>
  <si>
    <t>NOTES:</t>
  </si>
  <si>
    <t>All products require the license and maintenance to be purchased from OARnet.</t>
  </si>
  <si>
    <t>SVC-20-CR80</t>
  </si>
  <si>
    <t>Course Title:</t>
  </si>
  <si>
    <t>Number of Attendees:</t>
  </si>
  <si>
    <t>PSO Credits</t>
  </si>
  <si>
    <t>PSO Total</t>
  </si>
  <si>
    <t>All product support under this contract is at the VMware Production Level.</t>
  </si>
  <si>
    <t>Technical Contact (Primary):</t>
  </si>
  <si>
    <t>Technical Contact (Secondary):</t>
  </si>
  <si>
    <t>CISCO-N1K-P-SSS-C</t>
  </si>
  <si>
    <t>VU5-PR-STR-C</t>
  </si>
  <si>
    <t>VU5-PR-100-C</t>
  </si>
  <si>
    <t>VU5-PR-A10-C</t>
  </si>
  <si>
    <t>VU5-PR-A100-C</t>
  </si>
  <si>
    <t>VU5-ENT-PR-100-UG-C</t>
  </si>
  <si>
    <t>VU5-PR-100-UG-C</t>
  </si>
  <si>
    <t>VU5-PR-STR-P-SSS-C</t>
  </si>
  <si>
    <t>VU5-PR-100-P-SSS-C</t>
  </si>
  <si>
    <t>VU5-PR-A10-P-SSS-C</t>
  </si>
  <si>
    <t>VU5-PR-A100-P-SSS-C</t>
  </si>
  <si>
    <t>VC-CB-25VM-P-SSS-C</t>
  </si>
  <si>
    <t>VCS5-FND-C</t>
  </si>
  <si>
    <t>VCS5-STD-C</t>
  </si>
  <si>
    <t>VCHB-VCMS55-C</t>
  </si>
  <si>
    <t>VCS5-FND-P-SSS-C</t>
  </si>
  <si>
    <t>VCS5-STD-P-SSS-C</t>
  </si>
  <si>
    <t>VCHB-VCMS-P-SSS-C</t>
  </si>
  <si>
    <t>VS5-STD-C</t>
  </si>
  <si>
    <t>VS5-ENT-C</t>
  </si>
  <si>
    <t>VS5-ENT-PL-C</t>
  </si>
  <si>
    <t>VS5-NXP-BUN-C</t>
  </si>
  <si>
    <t>VS5-STD-EPL-UG-C</t>
  </si>
  <si>
    <t>VS5-ENT-EPL-UG-C</t>
  </si>
  <si>
    <t>VS5-N1K-UG-C</t>
  </si>
  <si>
    <t>VS5-STD-P-SSS-C</t>
  </si>
  <si>
    <t>VS5-ENT-P-SSS-C</t>
  </si>
  <si>
    <t>VS5-ENT-PL-P-SSS-C</t>
  </si>
  <si>
    <t>VS5-NXP-BUN-P-SSS-C</t>
  </si>
  <si>
    <t>WS-P-SSS-C</t>
  </si>
  <si>
    <t>VI-SRM-P-SSS-C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</si>
  <si>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</si>
  <si>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</si>
  <si>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</si>
  <si>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</si>
  <si>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</si>
  <si>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</si>
  <si>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</si>
  <si>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Is the training a public course (open enrollment) or an on-site custom course? (Check one)</t>
  </si>
  <si>
    <t>If a public course, list location (City, State):</t>
  </si>
  <si>
    <t>Training provider (VMware or reseller name):</t>
  </si>
  <si>
    <t>Course Dates:</t>
  </si>
  <si>
    <t>Consulting Date:</t>
  </si>
  <si>
    <t>Qty</t>
  </si>
  <si>
    <t>VC-SRM5-25S-C</t>
  </si>
  <si>
    <t>VC-SRM5-25E-C</t>
  </si>
  <si>
    <t>VC-SRM5-25E-UG-C</t>
  </si>
  <si>
    <t>CISCO NEXUS</t>
  </si>
  <si>
    <t>FUSION</t>
  </si>
  <si>
    <t>THINAPP</t>
  </si>
  <si>
    <t>vCLOUD</t>
  </si>
  <si>
    <t>vSPHERE</t>
  </si>
  <si>
    <t>WORKSTATION</t>
  </si>
  <si>
    <t>vFABRIC</t>
  </si>
  <si>
    <t>DISCONTINUED PRODUCTS</t>
  </si>
  <si>
    <t>INFRASTRUCTURE</t>
  </si>
  <si>
    <t>MANAGEMENT</t>
  </si>
  <si>
    <t>END USER COMPUTING</t>
  </si>
  <si>
    <t>APPLICATION PLATFORM</t>
  </si>
  <si>
    <t>vCENTER - CHARGEBACK</t>
  </si>
  <si>
    <t>vCENTER - CONFIGURATION MANAGER</t>
  </si>
  <si>
    <t>vCENTER - OPERATIONS MANAGEMENT</t>
  </si>
  <si>
    <t>vCENTER - SERVER</t>
  </si>
  <si>
    <t>vCENTER - SITE RECOVERY</t>
  </si>
  <si>
    <t>vSPHERE - STORAGE APPLIANCE</t>
  </si>
  <si>
    <t>END USER CONTACT INFORMATION</t>
  </si>
  <si>
    <t>VMWARE TRAINING &amp; CONSULTING FORM</t>
  </si>
  <si>
    <t xml:space="preserve"> Total PSOs Required:</t>
  </si>
  <si>
    <t>Service Name:</t>
  </si>
  <si>
    <t>I want to save these PSO credits for future use.</t>
  </si>
  <si>
    <t>I have selected a training course / consulting service to which the PSO credits will be applied.  (Please complete Attachment 2.)</t>
  </si>
  <si>
    <t>Course SKU/Code:</t>
  </si>
  <si>
    <t>Service SKU/Code:</t>
  </si>
  <si>
    <t>New VMware Products &amp; Pricing (and Maintenance)</t>
  </si>
  <si>
    <t>VC-SRM5-25E-P-SSS-C</t>
  </si>
  <si>
    <t>VC-SRM5-25S-P-SSS-C</t>
  </si>
  <si>
    <t>City/State/Zip:</t>
  </si>
  <si>
    <t>VENDOR PARTNER INFORMATION</t>
  </si>
  <si>
    <t xml:space="preserve">  Company Name</t>
  </si>
  <si>
    <t xml:space="preserve">  Representative Name</t>
  </si>
  <si>
    <t xml:space="preserve">  Phone</t>
  </si>
  <si>
    <t xml:space="preserve">  E-mail</t>
  </si>
  <si>
    <t>COURSE ATTENDEES</t>
  </si>
  <si>
    <t>ATTACHMENT 2</t>
  </si>
  <si>
    <t>GO TO (Product Type):</t>
  </si>
  <si>
    <t>GO TO (Product Name/Family):</t>
  </si>
  <si>
    <t>Cisco Nexus</t>
  </si>
  <si>
    <t>Fusion</t>
  </si>
  <si>
    <t>ThinApp</t>
  </si>
  <si>
    <t>vCenter - CHARGEBACK</t>
  </si>
  <si>
    <t>vCenter - CONFIGURATION MANAGER</t>
  </si>
  <si>
    <t>vCenter - OPERATIONS MANAGEMENT</t>
  </si>
  <si>
    <t>vCenter - SERVER</t>
  </si>
  <si>
    <t>vCenter - SITE RECOVERY</t>
  </si>
  <si>
    <t>vCloud</t>
  </si>
  <si>
    <t>vFabric</t>
  </si>
  <si>
    <t>vSphere</t>
  </si>
  <si>
    <t>vSphere - STORAGE APPLIANCE</t>
  </si>
  <si>
    <t>Workstation</t>
  </si>
  <si>
    <t>GO TO:</t>
  </si>
  <si>
    <t>MAINTENANCE RENEWAL</t>
  </si>
  <si>
    <t>NEW PRODUCTS</t>
  </si>
  <si>
    <r>
      <t xml:space="preserve">Maintenance Renewal Pricing </t>
    </r>
    <r>
      <rPr>
        <b/>
        <i/>
        <sz val="14"/>
        <color indexed="9"/>
        <rFont val="Arial"/>
        <family val="2"/>
      </rPr>
      <t xml:space="preserve"> (existing OARnet licenses ONLY)</t>
    </r>
  </si>
  <si>
    <t>(Existing OARnet licenses ONLY.)</t>
  </si>
  <si>
    <t>ATTACHMENT 1 - ORDER SUMMARY</t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</si>
  <si>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I N F R A S T R U C T U R E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</si>
  <si>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M A N A G E M E N T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</si>
  <si>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 xml:space="preserve">E N D    U S E R    C O M P U T I N G </t>
    </r>
    <r>
      <rPr>
        <b/>
        <sz val="20"/>
        <color indexed="9"/>
        <rFont val="Arial"/>
        <family val="2"/>
      </rPr>
      <t xml:space="preserve">--- </t>
    </r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</si>
  <si>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>A P P L I C A T I O N    P L A T F O R M</t>
    </r>
    <r>
      <rPr>
        <b/>
        <sz val="20"/>
        <color indexed="9"/>
        <rFont val="Arial"/>
        <family val="2"/>
      </rPr>
      <t xml:space="preserve"> --- </t>
    </r>
  </si>
  <si>
    <t>• vSphere Standard (per CPU)</t>
  </si>
  <si>
    <t>• vSphere Enterprise (per CPU)</t>
  </si>
  <si>
    <t>• vSphere Enterprise Plus (per CPU)</t>
  </si>
  <si>
    <t>• vSphere Enterprise Plus w/ Cisco Nexus 1000V Bundle</t>
  </si>
  <si>
    <t>• vCenter Chargeback (per VM) - 25 VM Pack</t>
  </si>
  <si>
    <t>• vCenter Server Standard</t>
  </si>
  <si>
    <t>• vCenter Server Heartbeat</t>
  </si>
  <si>
    <t>• vCenter Site Recovery Manager 5 Standard (25 VM Pack)</t>
  </si>
  <si>
    <t>• vCenter Site Recovery Manager 5 Enterprise (25 VM Pack)</t>
  </si>
  <si>
    <t>• ThinApp Suite</t>
  </si>
  <si>
    <t>• vCenter Site Recovery Manager (per CPU)</t>
  </si>
  <si>
    <t>ENTITY NAME:</t>
  </si>
  <si>
    <r>
      <t xml:space="preserve">Visit </t>
    </r>
    <r>
      <rPr>
        <b/>
        <sz val="10"/>
        <color indexed="8"/>
        <rFont val="Arial"/>
        <family val="2"/>
      </rPr>
      <t>http://www.oar.net/services/vmware/docs/VMwareProfessionalServices.pdf</t>
    </r>
    <r>
      <rPr>
        <sz val="10"/>
        <color indexed="8"/>
        <rFont val="Arial"/>
        <family val="2"/>
      </rPr>
      <t xml:space="preserve"> for a list of courses and professional service options.</t>
    </r>
  </si>
  <si>
    <t xml:space="preserve">      Or click here:</t>
  </si>
  <si>
    <t>vSPHERE - ESSENTIALS PLUS  &amp;  ACCELERATION KITS</t>
  </si>
  <si>
    <t>vSPHERE for DESKTOP</t>
  </si>
  <si>
    <t>• Horizon Application Manager Perpetual Bundle: 10 Pack</t>
  </si>
  <si>
    <t>• vSphere Desktop (100 VM Pack)</t>
  </si>
  <si>
    <t>VS5-STD-ENT-UG-C</t>
  </si>
  <si>
    <t>VC-O5-VU10-C</t>
  </si>
  <si>
    <t>VC-O5-VU10-P-SSS-C</t>
  </si>
  <si>
    <t>VC-O5-VU100-C</t>
  </si>
  <si>
    <t>VC-O5-VU100-P-SSS-C</t>
  </si>
  <si>
    <t>HZN-OPR-10-P-SSS-C</t>
  </si>
  <si>
    <t>VS5-DT100VM-C</t>
  </si>
  <si>
    <t>VS5-DT100VM-P-SSS-C</t>
  </si>
  <si>
    <t>VC-CMW-C</t>
  </si>
  <si>
    <t>VC-CMW-P-SSS-C</t>
  </si>
  <si>
    <t>• vCenter Configuration Manager Workstation - Linux/Windows</t>
  </si>
  <si>
    <t>• vCenter Operations Manager for View: 10 Concur. User Pack</t>
  </si>
  <si>
    <t>• vCenter Operations Manager for View: 100 Concur. User Pack</t>
  </si>
  <si>
    <t>vSphere - ESSENTIALS PLUS &amp; ACCELERATION KITS</t>
  </si>
  <si>
    <t>vSphere - for DESKTOP</t>
  </si>
  <si>
    <t xml:space="preserve"> --- I N F R A S T R U C T U R E --- </t>
  </si>
  <si>
    <t xml:space="preserve"> --- M A N A G E M E N T --- </t>
  </si>
  <si>
    <t xml:space="preserve"> --- E N D    U S E R    C O M P U T I N G --- </t>
  </si>
  <si>
    <t xml:space="preserve"> --- A P P L I C A T I O N    P L A T F O R M --- </t>
  </si>
  <si>
    <t xml:space="preserve"> --- O T H E R --- </t>
  </si>
  <si>
    <t>STATE OF OHIO VIRTUALIZATION PROGRAM ORDER FORM</t>
  </si>
  <si>
    <t>• vSphere Essentials Plus (3 hosts)</t>
  </si>
  <si>
    <r>
      <rPr>
        <b/>
        <sz val="20"/>
        <color indexed="9"/>
        <rFont val="Arial"/>
        <family val="2"/>
      </rPr>
      <t xml:space="preserve"> --- </t>
    </r>
    <r>
      <rPr>
        <b/>
        <sz val="20"/>
        <rFont val="Arial"/>
        <family val="2"/>
      </rPr>
      <t>O T H E R</t>
    </r>
    <r>
      <rPr>
        <b/>
        <sz val="20"/>
        <color indexed="9"/>
        <rFont val="Arial"/>
        <family val="2"/>
      </rPr>
      <t xml:space="preserve"> --- </t>
    </r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</si>
  <si>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For 3 hosts.  Max 2 processors per host.</t>
    </r>
  </si>
  <si>
    <t>• vCloud Networking and Security Standard (25 VM Pack)</t>
  </si>
  <si>
    <t>CL5-NSSTD25-P-SSS-C</t>
  </si>
  <si>
    <t>• vCloud Networking and Security Advanced (25 VM Pack)</t>
  </si>
  <si>
    <t>CL5-NSADV25-P-SSS-C</t>
  </si>
  <si>
    <t>• vCloud Suite Standard</t>
  </si>
  <si>
    <t>CL5-STD-C</t>
  </si>
  <si>
    <t>CL5-STD-P-SSS-C</t>
  </si>
  <si>
    <t>• vCloud Suite Advanced</t>
  </si>
  <si>
    <t>CL5-ADV-C</t>
  </si>
  <si>
    <t>CL5-ADV-P-SSS-C</t>
  </si>
  <si>
    <t>• vCloud Suite Enterprise</t>
  </si>
  <si>
    <t>CL5-ENT-C</t>
  </si>
  <si>
    <t>CL5-ENT-P-SSS-C</t>
  </si>
  <si>
    <t>CL5-CSTD-CADV-UG-C</t>
  </si>
  <si>
    <t>CL5-CSTD-CENT-UG-C</t>
  </si>
  <si>
    <t>CL5-CADV-CENT-UG-C</t>
  </si>
  <si>
    <t>vSPHERE to vCLOUD (UPGRADES)</t>
  </si>
  <si>
    <t>CL5-VSTD-CSTD-UG-C</t>
  </si>
  <si>
    <t>CL5-VSTD-CADV-UG-C</t>
  </si>
  <si>
    <t>CL5-VSTD-CENT-UG-C</t>
  </si>
  <si>
    <t>CL5-VENT-CSTD-UG-C</t>
  </si>
  <si>
    <t>CL5-VENT-CADV-UG-C</t>
  </si>
  <si>
    <t>CL5-VENT-CENT-UG-C</t>
  </si>
  <si>
    <t>CL5-VEPL-CSTD-UG-C</t>
  </si>
  <si>
    <t>CL5-VEPL-CADV-UG-C</t>
  </si>
  <si>
    <t>CL5-VEPL-CENT-UG-C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</si>
  <si>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Max 3 hosts, 2 processors per host.</t>
    </r>
  </si>
  <si>
    <t>• vSphere Storage Appliance Add-on for vCenter Server</t>
  </si>
  <si>
    <t>VCS5-VSA-C</t>
  </si>
  <si>
    <t>VCS5-VSA-P-SSS-C</t>
  </si>
  <si>
    <t>VCS5-FND-STD-UG-C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</si>
  <si>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Requires vCenter Server Standard (sold separately).</t>
    </r>
  </si>
  <si>
    <t>• Fusion Professional Edition, ESD  (SnS is optional)</t>
  </si>
  <si>
    <t>• Mirage Bundle for 10 named Users</t>
  </si>
  <si>
    <t>MG-10-BUN-P-SSS-C</t>
  </si>
  <si>
    <t>• Workstation - Windows/Linux (SnS is optional)</t>
  </si>
  <si>
    <t>• Cisco Nexus 1000V (per CPU)</t>
  </si>
  <si>
    <t>• vCenter Server Foundation (3 hosts)</t>
  </si>
  <si>
    <t>Available through 12/15/2013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</si>
  <si>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4 (100 managed systems).</t>
    </r>
  </si>
  <si>
    <r>
      <rPr>
        <b/>
        <sz val="9"/>
        <color indexed="8"/>
        <rFont val="Arial"/>
        <family val="2"/>
      </rPr>
      <t xml:space="preserve">NOTE:  </t>
    </r>
    <r>
      <rPr>
        <sz val="9"/>
        <color indexed="8"/>
        <rFont val="Arial"/>
        <family val="2"/>
      </rPr>
      <t>Minimum initial purchase quantity of 12 (300 concurrent connections).</t>
    </r>
  </si>
  <si>
    <r>
      <t xml:space="preserve">                                       Click here for a list of </t>
    </r>
    <r>
      <rPr>
        <b/>
        <sz val="10"/>
        <color indexed="8"/>
        <rFont val="Arial"/>
        <family val="2"/>
      </rPr>
      <t>courses</t>
    </r>
    <r>
      <rPr>
        <sz val="10"/>
        <color indexed="8"/>
        <rFont val="Arial"/>
        <family val="2"/>
      </rPr>
      <t xml:space="preserve"> and</t>
    </r>
    <r>
      <rPr>
        <b/>
        <sz val="10"/>
        <color indexed="8"/>
        <rFont val="Arial"/>
        <family val="2"/>
      </rPr>
      <t xml:space="preserve"> professional service</t>
    </r>
    <r>
      <rPr>
        <sz val="10"/>
        <color indexed="8"/>
        <rFont val="Arial"/>
        <family val="2"/>
      </rPr>
      <t xml:space="preserve"> options.</t>
    </r>
  </si>
  <si>
    <t xml:space="preserve">   *All products require that the license and maintenance be purchased from OARnet.  (All support is provided at the Production Level.)</t>
  </si>
  <si>
    <t>EXISTING LICENSE UPGRADES</t>
  </si>
  <si>
    <t>vSPHERE w/ OPERATIONS MANAGEMENT to vCLOUD (UPGRADES)</t>
  </si>
  <si>
    <t>• vCloud Automation Center Development Kit - per Instance</t>
  </si>
  <si>
    <t>• vCloud Automation Center for Desktop (25 Pack)</t>
  </si>
  <si>
    <t>VS5-MENT-AK-C</t>
  </si>
  <si>
    <t>VS5-MENT-AK-P-SSS-C</t>
  </si>
  <si>
    <t>VS5-MEPL-AK-C</t>
  </si>
  <si>
    <t>VS5-MEPL-AK-P-SSS-C</t>
  </si>
  <si>
    <t>VS5-ESP-MENT-AK-UG-C</t>
  </si>
  <si>
    <t>VS5-ESP-MEPL-AK-UG-C</t>
  </si>
  <si>
    <t>VS5-ES-MENT-AK-UG-C</t>
  </si>
  <si>
    <t>VS5-ES-MEPL-AK-UG-C</t>
  </si>
  <si>
    <t>vSPHERE DATA PROTECTION</t>
  </si>
  <si>
    <t>VS5-DPA-C</t>
  </si>
  <si>
    <t>VS5-DPA-P-SSS-C</t>
  </si>
  <si>
    <t>VC56-STD25-C</t>
  </si>
  <si>
    <t>VC56-STD25-P-SSS-C</t>
  </si>
  <si>
    <t>VC56-ADV25-C</t>
  </si>
  <si>
    <t>VC56-ADV25-P-SSS-C</t>
  </si>
  <si>
    <t>VC56-ENT25-C</t>
  </si>
  <si>
    <t>VC56-ADV-ENT-UG-C</t>
  </si>
  <si>
    <t>VC56-STD-ADV-UG-C</t>
  </si>
  <si>
    <t>VC56-STD-ENT-UG-C</t>
  </si>
  <si>
    <t>HORIZON SUITE</t>
  </si>
  <si>
    <t>HZ-STE-10-C</t>
  </si>
  <si>
    <t>HZ-STE-10-P-SSS-C</t>
  </si>
  <si>
    <t>HZ-STE-100-C</t>
  </si>
  <si>
    <t>HZ-STE-100-P-SSS-C</t>
  </si>
  <si>
    <t>HZ-WSP-10-C</t>
  </si>
  <si>
    <t>HZ-WSP-10-P-SSS-C</t>
  </si>
  <si>
    <t>HZ-WSP-100-C</t>
  </si>
  <si>
    <t>HZ-WSP-100-P-SSS-C</t>
  </si>
  <si>
    <t>HZ-MRG-STE-10-UG-C</t>
  </si>
  <si>
    <t>HZ-MRG-STE-100-UG-C</t>
  </si>
  <si>
    <t>HZ-VU-ST-10-UG-C</t>
  </si>
  <si>
    <t>HZ-VU-ST-100-UG-C</t>
  </si>
  <si>
    <t>HZ-WSP-STE-10-UG-C</t>
  </si>
  <si>
    <t>HZ-WSP-STE-100-UG-C</t>
  </si>
  <si>
    <t>HZ-MRG-10-C</t>
  </si>
  <si>
    <t>HZ-MRG-10-P-SSS-C</t>
  </si>
  <si>
    <t>HZ-MRG-100-C</t>
  </si>
  <si>
    <t>HZ-MRG-100-P-SSS-C</t>
  </si>
  <si>
    <t>VU5-EN-PR-STR10-UG-C</t>
  </si>
  <si>
    <t>VU5-PR-STR10-UG-C</t>
  </si>
  <si>
    <t>VF-DD2-25VM-C</t>
  </si>
  <si>
    <t>VF-DD2-25VM-P-SSS-C</t>
  </si>
  <si>
    <t>• UPGRADE: vCloud Suite Standard to vCloud Suite Advanced</t>
  </si>
  <si>
    <t>• UPGRADE: vCloud Suite Standard to vCloud Suite Enterprise</t>
  </si>
  <si>
    <t>• UPGRADE: vCloud Suite Advanced to vCloud Suite Enterprise</t>
  </si>
  <si>
    <t>• UPGRADE: vSphere Standard to vCloud Suite Standard</t>
  </si>
  <si>
    <t>• UPGRADE: vSphere Standard to vCloud Suite Advanced</t>
  </si>
  <si>
    <t>• UPGRADE: vSphere Standard to vCloud Suite Enterprise</t>
  </si>
  <si>
    <t>• UPGRADE: vSphere Enterprise to vCloud Suite Standard</t>
  </si>
  <si>
    <t>• UPGRADE: vSphere Enterprise to vCloud Suite Advanced</t>
  </si>
  <si>
    <t>• UPGRADE: vSphere Enterprise to vCloud Suite Enterprise</t>
  </si>
  <si>
    <t>• UPGRADE: vSphere Enterprise Plus to vCloud Suite Standard</t>
  </si>
  <si>
    <t>• UPGRADE: vSphere Enterprise Plus to vCloud Suite Advanced</t>
  </si>
  <si>
    <t>• UPGRADE: vSphere Enterprise Plus to vCloud Suite Enterprise</t>
  </si>
  <si>
    <t>• UPGRADE: vSphere w/ Ops Mgmt STD to vCloud Suite ADV</t>
  </si>
  <si>
    <t>• UPGRADE: vSphere w/ Ops Mgmt STD to vCloud Suite ENT</t>
  </si>
  <si>
    <t>• UPGRADE: vSphere w/ Ops Mgmt ENT to vCloud Suite ADV</t>
  </si>
  <si>
    <t>• UPGRADE: vSphere w/ Ops Mgmt ENT to vCloud Suite ENT</t>
  </si>
  <si>
    <t>• UPGRADE: vSphere w/ Ops Mgmt ENT PL to vCloud Suite ADV</t>
  </si>
  <si>
    <t>• UPGRADE: vSphere w/ Ops Mgmt ENT PL to vCloud Suite ENT</t>
  </si>
  <si>
    <t>• UPGRADE: vSphere Standard to Enterprise</t>
  </si>
  <si>
    <t>• UPGRADE: vSphere Standard to Enterprise Plus</t>
  </si>
  <si>
    <t>• UPGRADE: vSphere Enterprise to Enterprise Plus</t>
  </si>
  <si>
    <t>• UPGRADE: vSphere Ent to Ent Plus w/ Cisco Nexus 1000V</t>
  </si>
  <si>
    <t>• UPGRADE: vSphere Essentials to Essentials Plus Kit (3 hosts)</t>
  </si>
  <si>
    <t>• UPGRADE: vCenter Ops Mgmt Suite Standard to Advanced</t>
  </si>
  <si>
    <t>• UPGRADE: vCenter Ops Mgmt Suite Standard to Enterprise</t>
  </si>
  <si>
    <t>• UPGRADE: vCenter Ops Mgmt Suite Advanced to Enterprise</t>
  </si>
  <si>
    <t>• UPGRADE: vCenter Server Foundation to Standard</t>
  </si>
  <si>
    <t>• UPGRADE: Site Recovery Mgr - Std. to Ent. (25 VM Pack)</t>
  </si>
  <si>
    <t>• UPGRADE: Fusion to Fusion Professional Edition, ESD</t>
  </si>
  <si>
    <t>HORIZON VIEW</t>
  </si>
  <si>
    <t>HORIZON MIRAGE</t>
  </si>
  <si>
    <t>• UPGRADE: vSphere ENT PL to vSphere w/ Ops Mgmt ENT PL</t>
  </si>
  <si>
    <t>• UPGRADE: vSphere STD to vSphere w/ Ops Mgmt STD</t>
  </si>
  <si>
    <t>• UPGRADE: vSphere STD to vSphere w/ Ops Mgmt ENT</t>
  </si>
  <si>
    <t>• UPGRADE: vSphere STD to vSphere w/ Ops Mgmt ENT PL</t>
  </si>
  <si>
    <t>• UPGRADE: vSphere ENT to vSphere w/ Ops Mgmt ENT</t>
  </si>
  <si>
    <t>• UPGRADE: vSphere ENT to vSphere w/ Ops Mgmt ENT PL</t>
  </si>
  <si>
    <t>• vSphere w/ Operations Management Standard (per CPU)</t>
  </si>
  <si>
    <t>• vSphere w/ Operations Management Enterprise (per CPU)</t>
  </si>
  <si>
    <t>• vSphere w/ Operations Management Enterprise Plus (per CPU)</t>
  </si>
  <si>
    <t>• UPGRADE: vSphere w/ Ops Mgmt Standard to Enterprise</t>
  </si>
  <si>
    <t>• UPGRADE: vSphere w/ Ops Mgmt Standard to Enterprise Plus</t>
  </si>
  <si>
    <t>• UPGRADE: vSphere w/ Ops Mgmt Enterprise to Enterprise Plus</t>
  </si>
  <si>
    <t>• UPGRADE: Horizon Mirage to Horizon Suite 10 Pack</t>
  </si>
  <si>
    <t>• UPGRADE: Horizon Mirage to Horizon Suite 100 Pack</t>
  </si>
  <si>
    <t>• UPGRADE: Horizon Workspace to Horizon Suite 10 Pack</t>
  </si>
  <si>
    <t>• UPGRADE: Horizon Workspace to Horizon Suite 100 Pack</t>
  </si>
  <si>
    <t>• vSphere Data Protection Advanced (per processor)</t>
  </si>
  <si>
    <t>• Horizon Suite 10 Pack</t>
  </si>
  <si>
    <t>• Horizon Suite 100 Pack</t>
  </si>
  <si>
    <t>• Horizon Workspace 10 Pack</t>
  </si>
  <si>
    <t>• Horizon Workspace 100 Pack</t>
  </si>
  <si>
    <t>• Horizon Mirage 10 Pack</t>
  </si>
  <si>
    <t>• Horizon Mirage 100 Pack</t>
  </si>
  <si>
    <t>• Horizon View 5 Bundle: 10 Pack</t>
  </si>
  <si>
    <t>• Horizon View 5 Bundle: 100 Pack</t>
  </si>
  <si>
    <t>• vFabric Data Director 2.x License (25 VM Pack)</t>
  </si>
  <si>
    <t>VC56-ENT25-P-SSS-C</t>
  </si>
  <si>
    <t>• UPGRADE: vSph Ess Plus to vSph w/ Ops Mgmt ENT Accel Kit</t>
  </si>
  <si>
    <t>• UPGRADE: vSph Ess Plus to vSph w/ Ops Mgmt ENT PL Accel Kit</t>
  </si>
  <si>
    <t>• UPGRADE: vSph Essent. to vSph w/ Ops Mgmt ENT Accel Kit</t>
  </si>
  <si>
    <t>• UPGRADE: vSph Essent. to vSph w/ Ops Mgmt ENT PL Accel Kit</t>
  </si>
  <si>
    <t>• vSphere w/ Operations Mgmt Enterprise Acceleration Kit</t>
  </si>
  <si>
    <t>• vSphere w/ Operations Mgmt Enterprise Plus Acceleration Kit</t>
  </si>
  <si>
    <t>• UPGRADE: Horizon View Bun (10pk) to Horizon Suite (10pk)</t>
  </si>
  <si>
    <t>• UPGRADE: Horizon View Bun (100pk) to Horizon Suite (100pk)</t>
  </si>
  <si>
    <t>HORIZON WORKSPACE</t>
  </si>
  <si>
    <t>• UPGRADE: View Enterprise Bundle to Horizon View 10 Pack</t>
  </si>
  <si>
    <t>• UPGRADE: Horizon View Add-on 100pk to Horizon View 100pk</t>
  </si>
  <si>
    <t>• UPGRADE: Horizon View Add-on 10pk to Horizon View 10pk</t>
  </si>
  <si>
    <t>• vCenter Operations Mgmt Suite ADV (25 Operating Sys Instance Pack)</t>
  </si>
  <si>
    <t>• vCenter Operations Mgmt Suite ENT (25 Operating Sys Instance Pack)</t>
  </si>
  <si>
    <t>• vCenter Operations Mgmt Suite STD (25 VM Pack)</t>
  </si>
  <si>
    <t>• ThinApp 4.x Client (100 Pack)</t>
  </si>
  <si>
    <t>• Horizon View 5 Add-On: 10 Pack</t>
  </si>
  <si>
    <t>• Horizon View 5 Add-On: 100 Pack</t>
  </si>
  <si>
    <t>• UPGRADE: View Enterprise Bundle to Horizon View 100 Pack</t>
  </si>
  <si>
    <t>New</t>
  </si>
  <si>
    <t>Upgrades</t>
  </si>
  <si>
    <t>SnS</t>
  </si>
  <si>
    <t>vSphere - DATA PROTECTION</t>
  </si>
  <si>
    <t>Horizon Suite</t>
  </si>
  <si>
    <t>Horizon Mirage</t>
  </si>
  <si>
    <t>Horizon View</t>
  </si>
  <si>
    <t>Horizon Workspace</t>
  </si>
  <si>
    <r>
      <rPr>
        <b/>
        <sz val="9"/>
        <rFont val="Arial"/>
        <family val="2"/>
      </rPr>
      <t xml:space="preserve">  </t>
    </r>
    <r>
      <rPr>
        <b/>
        <u val="single"/>
        <sz val="10"/>
        <color indexed="10"/>
        <rFont val="Arial"/>
        <family val="2"/>
      </rP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The maintenance (SnS) cost for upgrades are TBD. Before you request a PO, please contact your OARnet representative for an SnS upgrade cost.</t>
    </r>
  </si>
  <si>
    <t>• Horizon Suite 10 Pack (CONCURRENT USER)</t>
  </si>
  <si>
    <t>• Horizon Suite 100 Pack (CONCURRENT USER)</t>
  </si>
  <si>
    <t>HZ-STC-10-C</t>
  </si>
  <si>
    <t>HZ-STC-10-P-SSS-C</t>
  </si>
  <si>
    <t>HZ-STC-100-C</t>
  </si>
  <si>
    <t>HZ-STC-100-P-SSS-C</t>
  </si>
  <si>
    <t>HZ-VU-STC-10-UG-C</t>
  </si>
  <si>
    <t>HZ-VU-STC-100-UG-C</t>
  </si>
  <si>
    <t>IT BUSINESS/FINANCIAL MANAGEMENT</t>
  </si>
  <si>
    <t>DF-ITBM-FND-C</t>
  </si>
  <si>
    <t>DF-ITBM-FND-P-SSS-C</t>
  </si>
  <si>
    <t>VS5-RBP-VAD-C</t>
  </si>
  <si>
    <t>vSPHERE - ESSENTIALS (PLUS) for RETAIL &amp; BRANCH OFFICES</t>
  </si>
  <si>
    <t>• vCenter Log Insight (25 OSI Pack)</t>
  </si>
  <si>
    <t>VC-LIS-25-C</t>
  </si>
  <si>
    <t>VC-LIS-25-P-SSS-C</t>
  </si>
  <si>
    <t>• UPGRADE: Horizon View to Horizon Suite (10pk Concur. User)</t>
  </si>
  <si>
    <t>• UPGRADE: Horizon View to Horizon Suite (100pk Concur. User)</t>
  </si>
  <si>
    <t>IT Business/Financial Management</t>
  </si>
  <si>
    <t>VS5-OSTD-CADV-UG-C</t>
  </si>
  <si>
    <t>VS5-OSTD-CENT-UG-C</t>
  </si>
  <si>
    <t>VS5-OENT-CADV-UG-C</t>
  </si>
  <si>
    <t>VS5-OENT-CENT-UG-C</t>
  </si>
  <si>
    <t>VS5-OEPL-CADV-UG-C</t>
  </si>
  <si>
    <t>VS5-OEPL-CENT-UG-C</t>
  </si>
  <si>
    <t>VS5-OSTD-C</t>
  </si>
  <si>
    <t>VS5-OSTD-P-SSS-C</t>
  </si>
  <si>
    <t>VS5-OENT-C</t>
  </si>
  <si>
    <t>VS5-OENT-P-SSS-C</t>
  </si>
  <si>
    <t>VS5-OEPL-C</t>
  </si>
  <si>
    <t>VS5-OEPL-P-SSS-C</t>
  </si>
  <si>
    <t>VS5-STD-OSTD-UG-C</t>
  </si>
  <si>
    <t>VS5-STD-OENT-UG-C</t>
  </si>
  <si>
    <t>VS5-STD-OEPL-UG-C</t>
  </si>
  <si>
    <t>VS5-ENT-OENT-UG-C</t>
  </si>
  <si>
    <t>VS5-ENT-OEPL-UG-C</t>
  </si>
  <si>
    <t>VS5-EPL-OEPL-UG-C</t>
  </si>
  <si>
    <t>VS5-OSTD-OENT-UG-C</t>
  </si>
  <si>
    <t>VS5-OSTD-OEPL-UG-C</t>
  </si>
  <si>
    <t>VS5-OENT-OEPL-UG-C</t>
  </si>
  <si>
    <t>VS5-ESP-KIT-C</t>
  </si>
  <si>
    <t>VS5-ESP-KIT-P-SSS-C</t>
  </si>
  <si>
    <t>VS5-ES-ESPL-UG-C</t>
  </si>
  <si>
    <t>FUS6-PRO-C</t>
  </si>
  <si>
    <t>FUS6-PRO-P-SSS-C</t>
  </si>
  <si>
    <t>FUS6-PRO-UG-C</t>
  </si>
  <si>
    <t>THIN5-STE-C</t>
  </si>
  <si>
    <t>THIN5-STE-P-SSS-C</t>
  </si>
  <si>
    <t>THIN5-100PK-C</t>
  </si>
  <si>
    <t>THIN5-100PK-P-SSS-C</t>
  </si>
  <si>
    <t>WS10-LW-CE</t>
  </si>
  <si>
    <t>NEW</t>
  </si>
  <si>
    <t>• vCloud Automation Center Enterprise (25 OSI Pack)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</si>
  <si>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Minimum initial purchase quantity of 4 (100 OSIs) required.</t>
    </r>
  </si>
  <si>
    <t>• UPGRADE: vSphere w/ Ops Mgmt ENT PL to vCloud Suite STD</t>
  </si>
  <si>
    <t>• UPGRADE: vSphere w/ Ops Mgmt ENT to vCloud Suite STD</t>
  </si>
  <si>
    <t>• UPGRADE: vSphere w/ Ops Mgmt STD to vCloud Suite STD</t>
  </si>
  <si>
    <t>VS5-OEPL-CSTD-UG-C</t>
  </si>
  <si>
    <t>VS5-OENT-CSTD-UG-C</t>
  </si>
  <si>
    <t>VS5-OSTD-CSTD-UG-C</t>
  </si>
  <si>
    <t>• vSphere Essentials Plus Kit w/ VSA</t>
  </si>
  <si>
    <t>VS5-ESV-KIT-C</t>
  </si>
  <si>
    <t>VS5-ESV-KIT-P-SSS-C</t>
  </si>
  <si>
    <t>VS5-RBES10-C</t>
  </si>
  <si>
    <t>VS5-RBES10-P-SSS-C</t>
  </si>
  <si>
    <t>VS5-RBESP10-C</t>
  </si>
  <si>
    <t>VS5-RBESP10-P-SSS-C</t>
  </si>
  <si>
    <t>VS5-RBVSA10-C</t>
  </si>
  <si>
    <t>VS5-RBVSA10-P-SSS-C</t>
  </si>
  <si>
    <t>VS5-RBP-VAD-P-SSS-C</t>
  </si>
  <si>
    <t>VS5-RBES-ESP10-UG-C</t>
  </si>
  <si>
    <t>VS5-ES-ESV-UG-C</t>
  </si>
  <si>
    <t>VS5-HYP-OENT-UG-C</t>
  </si>
  <si>
    <t>VS5-HYP-OEPL-UG-C</t>
  </si>
  <si>
    <t>VS5-HYP-OSTD-UG-C</t>
  </si>
  <si>
    <t>1 yr SnS Fee</t>
  </si>
  <si>
    <t>• vSphere Essentials Kit - Retail &amp; Branch Offices (10 CPUs)</t>
  </si>
  <si>
    <t>• vSphere Essentials Plus Kit - Retail &amp; Branch Offices (10 CPUs)</t>
  </si>
  <si>
    <t>• vSphere Storage App Add-On - Retail &amp; Branch (10 Licenses)</t>
  </si>
  <si>
    <t>• vSphere Essentials Plus w/ VSA - Retail &amp; Branch Add-On</t>
  </si>
  <si>
    <t>• UPGRADE: vSphere Hypervisor to vSphere w/ Ops Mgmt STD</t>
  </si>
  <si>
    <t>• UPGRADE: vSphere Hypervisor to vSphere w/ Ops Mgmt ENT</t>
  </si>
  <si>
    <t>• UPGRADE: vSphere Hypervisor to vSphere w/ Ops Mgmt ENT PL</t>
  </si>
  <si>
    <t>• UPGRADE: vSphere Ess to Ess Plus Kit w/ VSA (3 hosts)</t>
  </si>
  <si>
    <t>• UPGRADE: vSphere (RBO) Ess (10CPU) to Ess Plus (10CPU)</t>
  </si>
  <si>
    <t>vSphere - ESSENTIALS (Plus) for RETAIL &amp; BRANCH OFFICES</t>
  </si>
  <si>
    <t>vSPHERE - for DESKTOP</t>
  </si>
  <si>
    <t>vSPHERE - DATA PROTECTION</t>
  </si>
  <si>
    <t>CA6-DEVK-C</t>
  </si>
  <si>
    <t>CA6-DEVK-P-SSS-C</t>
  </si>
  <si>
    <t>CA6-ENT25-C</t>
  </si>
  <si>
    <t>CA6-ENT25-P-SSS-C</t>
  </si>
  <si>
    <t>CA6-AUTDT25-C</t>
  </si>
  <si>
    <t>CA6-AUTDT25-P-SSS-C</t>
  </si>
  <si>
    <t>• vCloud Director (25 VM Pack)</t>
  </si>
  <si>
    <t>VC-CD-25VM-P-SSS-C</t>
  </si>
  <si>
    <t>• vCloud Automation Center ADV (25 Pack)</t>
  </si>
  <si>
    <t>CA6-ADV25-C -P-SSS-C</t>
  </si>
  <si>
    <t>CA6-ADV25-C</t>
  </si>
  <si>
    <r>
      <rPr>
        <sz val="8"/>
        <color indexed="8"/>
        <rFont val="Arial"/>
        <family val="2"/>
      </rPr>
      <t>Purchase Orders must be submitted with this form. Vendor address on Purchase Order must be OARnet’s address:</t>
    </r>
    <r>
      <rPr>
        <b/>
        <sz val="8"/>
        <color indexed="8"/>
        <rFont val="Arial"/>
        <family val="2"/>
      </rPr>
      <t xml:space="preserve"> 1224 Kinnear Rd., Columbus, OH  43212
</t>
    </r>
    <r>
      <rPr>
        <sz val="8"/>
        <color indexed="8"/>
        <rFont val="Arial"/>
        <family val="2"/>
      </rPr>
      <t>Credit Card payment is accepted at time of order placement for a maximum of $10,000.</t>
    </r>
  </si>
  <si>
    <r>
      <rPr>
        <b/>
        <sz val="8"/>
        <rFont val="Arial"/>
        <family val="2"/>
      </rPr>
      <t>Submit VMware Order Form &amp; PO to:</t>
    </r>
    <r>
      <rPr>
        <b/>
        <sz val="8"/>
        <color indexed="60"/>
        <rFont val="Arial"/>
        <family val="2"/>
      </rPr>
      <t xml:space="preserve">
ATTN: Client Services Team</t>
    </r>
    <r>
      <rPr>
        <sz val="8"/>
        <rFont val="Arial"/>
        <family val="2"/>
      </rPr>
      <t xml:space="preserve">
 E-mail (as PDF): 
     vmware-stateofohio@oar.net
 Fax: 
     614-292-9390 
 Mail: 
     1224 Kinnear Rd.
     Columbus, OH 43212
</t>
    </r>
  </si>
  <si>
    <t>• ThinApp Client</t>
  </si>
  <si>
    <t>THIN4-CL-P-SSS-C</t>
  </si>
  <si>
    <t>• vSphere w/ Operations Mgmt Standard Acceleration Kit</t>
  </si>
  <si>
    <t>VS5-MSTD-AK-C</t>
  </si>
  <si>
    <t>VS5-MSTD-AK-P-SSS-C</t>
  </si>
  <si>
    <t>• UPGRADE: vSph Essent. to vSph w/ Ops Mgmt STD Accel Kit</t>
  </si>
  <si>
    <t>• UPGRADE: vSph Ess Plus to vSph w/ Ops Mgmt STD Accel Kit</t>
  </si>
  <si>
    <t>VS5-ES-MSTD-AK-UG-C</t>
  </si>
  <si>
    <t>VS5-ESP-MSTD-AK-UG-C</t>
  </si>
  <si>
    <t>DF-ITFM5-C</t>
  </si>
  <si>
    <t>DF-ITFM5-P-SSS-C</t>
  </si>
  <si>
    <t>• IT Business Management Foundation Package</t>
  </si>
  <si>
    <t>• IT Business Management Additional User</t>
  </si>
  <si>
    <t>• IT Business Management Read-Only</t>
  </si>
  <si>
    <t>• IT Financial Management Foundation Package</t>
  </si>
  <si>
    <t>• IT Financial Management Additional User</t>
  </si>
  <si>
    <t>• IT Financial Management Read-Only</t>
  </si>
  <si>
    <t>DF-ITBM-ADD-C</t>
  </si>
  <si>
    <t>DF-ITBM-P-SSS-C</t>
  </si>
  <si>
    <t>DF-ITBM5-C</t>
  </si>
  <si>
    <t>DF-ITBM5-P-SSS-C</t>
  </si>
  <si>
    <t>DF-ITFM-FND-C</t>
  </si>
  <si>
    <t>DF-ITFM-FND-P-SSS-C</t>
  </si>
  <si>
    <t>DF-ITFM-ADD-C</t>
  </si>
  <si>
    <t>DF-ITFM-ADD-P-SSS-C</t>
  </si>
  <si>
    <t>• UPGRADE: Workstation 9 to Workstation 10</t>
  </si>
  <si>
    <t>WS10-LW-UG-CE</t>
  </si>
  <si>
    <t>Version 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</si>
</sst>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£&quot;* #,##0.00_-;\-&quot;£&quot;* #,##0.00_-;_-&quot;£&quot;* &quot;-&quot;??_-;_-@_-"/>
    <numFmt numFmtId="171" formatCode="00000"/>
    <numFmt numFmtId="172" formatCode="[$-409]h:mm:ss\ AM/PM"/>
    <numFmt numFmtId="173" formatCode="&quot; $&quot;#,##0.00\ ;&quot; $(&quot;#,##0.00\);&quot; $-&quot;#\ ;@\ "/>
    <numFmt numFmtId="174" formatCode="0.0"/>
    <numFmt numFmtId="175" formatCode="###0.00;###0.00"/>
    <numFmt numFmtId="176" formatCode="#,##0.00;#,##0.00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"/>
      <name val="Arial Unicode MS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b/>
      <sz val="2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9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 Unicode MS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i/>
      <sz val="11"/>
      <color indexed="60"/>
      <name val="Arial"/>
      <family val="2"/>
    </font>
    <font>
      <u val="single"/>
      <sz val="10"/>
      <color indexed="12"/>
      <name val="Arial"/>
      <family val="2"/>
    </font>
    <font>
      <sz val="10.5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b/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3"/>
      <color indexed="9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3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 Unicode MS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i/>
      <sz val="11"/>
      <color rgb="FFC00000"/>
      <name val="Arial"/>
      <family val="2"/>
    </font>
    <font>
      <u val="single"/>
      <sz val="10"/>
      <color theme="10"/>
      <name val="Arial"/>
      <family val="2"/>
    </font>
    <font>
      <sz val="10.5"/>
      <color theme="1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</font>
    <font>
      <b/>
      <sz val="13"/>
      <color theme="0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FDFE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/>
      <bottom style="thin"/>
    </border>
    <border>
      <left>
        <color indexed="63"/>
      </left>
      <right style="double"/>
      <top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9" borderId="0" applyNumberFormat="0" applyBorder="0" applyAlignment="0" applyProtection="0"/>
    <xf numFmtId="0" fontId="0" fillId="21" borderId="0" applyNumberFormat="0" applyBorder="0" applyAlignment="0" applyProtection="0"/>
    <xf numFmtId="0" fontId="28" fillId="15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94" fillId="24" borderId="0" applyNumberFormat="0" applyBorder="0" applyAlignment="0" applyProtection="0"/>
    <xf numFmtId="0" fontId="32" fillId="25" borderId="0" applyNumberFormat="0" applyBorder="0" applyAlignment="0" applyProtection="0"/>
    <xf numFmtId="0" fontId="94" fillId="26" borderId="0" applyNumberFormat="0" applyBorder="0" applyAlignment="0" applyProtection="0"/>
    <xf numFmtId="0" fontId="32" fillId="17" borderId="0" applyNumberFormat="0" applyBorder="0" applyAlignment="0" applyProtection="0"/>
    <xf numFmtId="0" fontId="94" fillId="27" borderId="0" applyNumberFormat="0" applyBorder="0" applyAlignment="0" applyProtection="0"/>
    <xf numFmtId="0" fontId="32" fillId="19" borderId="0" applyNumberFormat="0" applyBorder="0" applyAlignment="0" applyProtection="0"/>
    <xf numFmtId="0" fontId="94" fillId="28" borderId="0" applyNumberFormat="0" applyBorder="0" applyAlignment="0" applyProtection="0"/>
    <xf numFmtId="0" fontId="32" fillId="29" borderId="0" applyNumberFormat="0" applyBorder="0" applyAlignment="0" applyProtection="0"/>
    <xf numFmtId="0" fontId="94" fillId="30" borderId="0" applyNumberFormat="0" applyBorder="0" applyAlignment="0" applyProtection="0"/>
    <xf numFmtId="0" fontId="32" fillId="31" borderId="0" applyNumberFormat="0" applyBorder="0" applyAlignment="0" applyProtection="0"/>
    <xf numFmtId="0" fontId="94" fillId="32" borderId="0" applyNumberFormat="0" applyBorder="0" applyAlignment="0" applyProtection="0"/>
    <xf numFmtId="0" fontId="32" fillId="33" borderId="0" applyNumberFormat="0" applyBorder="0" applyAlignment="0" applyProtection="0"/>
    <xf numFmtId="0" fontId="94" fillId="34" borderId="0" applyNumberFormat="0" applyBorder="0" applyAlignment="0" applyProtection="0"/>
    <xf numFmtId="0" fontId="32" fillId="35" borderId="0" applyNumberFormat="0" applyBorder="0" applyAlignment="0" applyProtection="0"/>
    <xf numFmtId="0" fontId="94" fillId="36" borderId="0" applyNumberFormat="0" applyBorder="0" applyAlignment="0" applyProtection="0"/>
    <xf numFmtId="0" fontId="32" fillId="37" borderId="0" applyNumberFormat="0" applyBorder="0" applyAlignment="0" applyProtection="0"/>
    <xf numFmtId="0" fontId="94" fillId="38" borderId="0" applyNumberFormat="0" applyBorder="0" applyAlignment="0" applyProtection="0"/>
    <xf numFmtId="0" fontId="32" fillId="39" borderId="0" applyNumberFormat="0" applyBorder="0" applyAlignment="0" applyProtection="0"/>
    <xf numFmtId="0" fontId="94" fillId="40" borderId="0" applyNumberFormat="0" applyBorder="0" applyAlignment="0" applyProtection="0"/>
    <xf numFmtId="0" fontId="32" fillId="29" borderId="0" applyNumberFormat="0" applyBorder="0" applyAlignment="0" applyProtection="0"/>
    <xf numFmtId="0" fontId="94" fillId="41" borderId="0" applyNumberFormat="0" applyBorder="0" applyAlignment="0" applyProtection="0"/>
    <xf numFmtId="0" fontId="32" fillId="31" borderId="0" applyNumberFormat="0" applyBorder="0" applyAlignment="0" applyProtection="0"/>
    <xf numFmtId="0" fontId="94" fillId="42" borderId="0" applyNumberFormat="0" applyBorder="0" applyAlignment="0" applyProtection="0"/>
    <xf numFmtId="0" fontId="32" fillId="43" borderId="0" applyNumberFormat="0" applyBorder="0" applyAlignment="0" applyProtection="0"/>
    <xf numFmtId="0" fontId="95" fillId="44" borderId="0" applyNumberFormat="0" applyBorder="0" applyAlignment="0" applyProtection="0"/>
    <xf numFmtId="0" fontId="33" fillId="5" borderId="0" applyNumberFormat="0" applyBorder="0" applyAlignment="0" applyProtection="0"/>
    <xf numFmtId="0" fontId="96" fillId="45" borderId="1" applyNumberFormat="0" applyAlignment="0" applyProtection="0"/>
    <xf numFmtId="0" fontId="34" fillId="46" borderId="2" applyNumberFormat="0" applyAlignment="0" applyProtection="0"/>
    <xf numFmtId="0" fontId="97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>
      <alignment/>
      <protection/>
    </xf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49" borderId="0" applyNumberFormat="0" applyBorder="0" applyAlignment="0" applyProtection="0"/>
    <xf numFmtId="0" fontId="37" fillId="7" borderId="0" applyNumberFormat="0" applyBorder="0" applyAlignment="0" applyProtection="0"/>
    <xf numFmtId="0" fontId="101" fillId="0" borderId="5" applyNumberFormat="0" applyFill="0" applyAlignment="0" applyProtection="0"/>
    <xf numFmtId="0" fontId="38" fillId="0" borderId="6" applyNumberFormat="0" applyFill="0" applyAlignment="0" applyProtection="0"/>
    <xf numFmtId="0" fontId="102" fillId="0" borderId="7" applyNumberFormat="0" applyFill="0" applyAlignment="0" applyProtection="0"/>
    <xf numFmtId="0" fontId="39" fillId="0" borderId="8" applyNumberFormat="0" applyFill="0" applyAlignment="0" applyProtection="0"/>
    <xf numFmtId="0" fontId="103" fillId="0" borderId="9" applyNumberFormat="0" applyFill="0" applyAlignment="0" applyProtection="0"/>
    <xf numFmtId="0" fontId="40" fillId="0" borderId="10" applyNumberFormat="0" applyFill="0" applyAlignment="0" applyProtection="0"/>
    <xf numFmtId="0" fontId="10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50" borderId="1" applyNumberFormat="0" applyAlignment="0" applyProtection="0"/>
    <xf numFmtId="0" fontId="41" fillId="13" borderId="2" applyNumberFormat="0" applyAlignment="0" applyProtection="0"/>
    <xf numFmtId="0" fontId="106" fillId="0" borderId="11" applyNumberFormat="0" applyFill="0" applyAlignment="0" applyProtection="0"/>
    <xf numFmtId="0" fontId="42" fillId="0" borderId="12" applyNumberFormat="0" applyFill="0" applyAlignment="0" applyProtection="0"/>
    <xf numFmtId="0" fontId="107" fillId="51" borderId="0" applyNumberFormat="0" applyBorder="0" applyAlignment="0" applyProtection="0"/>
    <xf numFmtId="0" fontId="43" fillId="52" borderId="0" applyNumberFormat="0" applyBorder="0" applyAlignment="0" applyProtection="0"/>
    <xf numFmtId="0" fontId="31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109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1" fillId="0" borderId="17" applyNumberFormat="0" applyFill="0" applyAlignment="0" applyProtection="0"/>
    <xf numFmtId="0" fontId="29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3" fillId="0" borderId="0" xfId="0" applyFont="1" applyBorder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0" fontId="115" fillId="0" borderId="0" xfId="0" applyFont="1" applyBorder="1" applyAlignment="1" applyProtection="1">
      <alignment/>
      <protection/>
    </xf>
    <xf numFmtId="0" fontId="116" fillId="0" borderId="0" xfId="0" applyFont="1" applyAlignment="1" applyProtection="1">
      <alignment/>
      <protection/>
    </xf>
    <xf numFmtId="7" fontId="113" fillId="0" borderId="0" xfId="0" applyNumberFormat="1" applyFont="1" applyFill="1" applyBorder="1" applyAlignment="1" applyProtection="1">
      <alignment/>
      <protection/>
    </xf>
    <xf numFmtId="7" fontId="115" fillId="5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7" fillId="0" borderId="0" xfId="0" applyFont="1" applyFill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5" fillId="53" borderId="19" xfId="0" applyNumberFormat="1" applyFont="1" applyFill="1" applyBorder="1" applyAlignment="1" applyProtection="1">
      <alignment horizontal="center" vertical="center"/>
      <protection locked="0"/>
    </xf>
    <xf numFmtId="164" fontId="113" fillId="0" borderId="20" xfId="75" applyNumberFormat="1" applyFont="1" applyFill="1" applyBorder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8" fillId="0" borderId="0" xfId="0" applyFont="1" applyAlignment="1" applyProtection="1">
      <alignment vertical="top"/>
      <protection/>
    </xf>
    <xf numFmtId="164" fontId="113" fillId="0" borderId="21" xfId="75" applyNumberFormat="1" applyFont="1" applyFill="1" applyBorder="1" applyAlignment="1" applyProtection="1">
      <alignment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113" fillId="0" borderId="22" xfId="0" applyFont="1" applyFill="1" applyBorder="1" applyAlignment="1" applyProtection="1">
      <alignment horizontal="center" vertical="center"/>
      <protection locked="0"/>
    </xf>
    <xf numFmtId="0" fontId="11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7" fontId="113" fillId="55" borderId="0" xfId="0" applyNumberFormat="1" applyFont="1" applyFill="1" applyBorder="1" applyAlignment="1" applyProtection="1">
      <alignment/>
      <protection/>
    </xf>
    <xf numFmtId="0" fontId="108" fillId="0" borderId="0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1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13" fillId="0" borderId="0" xfId="0" applyFont="1" applyAlignment="1" applyProtection="1">
      <alignment horizontal="right"/>
      <protection/>
    </xf>
    <xf numFmtId="0" fontId="113" fillId="0" borderId="24" xfId="0" applyFont="1" applyBorder="1" applyAlignment="1" applyProtection="1">
      <alignment horizontal="right"/>
      <protection/>
    </xf>
    <xf numFmtId="0" fontId="113" fillId="0" borderId="25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19" fillId="0" borderId="0" xfId="0" applyFont="1" applyBorder="1" applyAlignment="1" applyProtection="1">
      <alignment horizontal="center"/>
      <protection/>
    </xf>
    <xf numFmtId="7" fontId="113" fillId="0" borderId="27" xfId="75" applyNumberFormat="1" applyFont="1" applyFill="1" applyBorder="1" applyAlignment="1" applyProtection="1">
      <alignment horizontal="right" vertical="center" wrapText="1"/>
      <protection/>
    </xf>
    <xf numFmtId="164" fontId="113" fillId="0" borderId="21" xfId="75" applyNumberFormat="1" applyFont="1" applyFill="1" applyBorder="1" applyAlignment="1" applyProtection="1">
      <alignment horizontal="right" vertical="center" wrapText="1"/>
      <protection/>
    </xf>
    <xf numFmtId="7" fontId="113" fillId="0" borderId="23" xfId="75" applyNumberFormat="1" applyFont="1" applyFill="1" applyBorder="1" applyAlignment="1" applyProtection="1">
      <alignment horizontal="right" vertical="center" wrapText="1"/>
      <protection/>
    </xf>
    <xf numFmtId="7" fontId="113" fillId="0" borderId="28" xfId="0" applyNumberFormat="1" applyFont="1" applyBorder="1" applyAlignment="1" applyProtection="1">
      <alignment horizontal="right" vertical="center"/>
      <protection/>
    </xf>
    <xf numFmtId="44" fontId="2" fillId="0" borderId="20" xfId="75" applyFont="1" applyFill="1" applyBorder="1" applyAlignment="1" applyProtection="1">
      <alignment horizontal="center" vertical="center"/>
      <protection/>
    </xf>
    <xf numFmtId="164" fontId="113" fillId="55" borderId="29" xfId="75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3" fillId="0" borderId="30" xfId="0" applyFont="1" applyBorder="1" applyAlignment="1" applyProtection="1">
      <alignment/>
      <protection/>
    </xf>
    <xf numFmtId="0" fontId="113" fillId="0" borderId="26" xfId="0" applyFont="1" applyBorder="1" applyAlignment="1" applyProtection="1">
      <alignment/>
      <protection/>
    </xf>
    <xf numFmtId="0" fontId="108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right"/>
      <protection/>
    </xf>
    <xf numFmtId="0" fontId="119" fillId="0" borderId="26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1" fillId="0" borderId="30" xfId="137" applyFont="1" applyFill="1" applyBorder="1" applyAlignment="1" applyProtection="1">
      <alignment horizontal="left" vertical="center"/>
      <protection/>
    </xf>
    <xf numFmtId="0" fontId="117" fillId="0" borderId="26" xfId="0" applyFont="1" applyBorder="1" applyAlignment="1" applyProtection="1">
      <alignment horizontal="left"/>
      <protection/>
    </xf>
    <xf numFmtId="0" fontId="113" fillId="0" borderId="0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/>
      <protection/>
    </xf>
    <xf numFmtId="0" fontId="120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73" fillId="0" borderId="26" xfId="0" applyFont="1" applyBorder="1" applyAlignment="1" applyProtection="1">
      <alignment/>
      <protection/>
    </xf>
    <xf numFmtId="0" fontId="73" fillId="0" borderId="2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73" fillId="0" borderId="25" xfId="0" applyFont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17" fillId="0" borderId="0" xfId="0" applyFont="1" applyAlignment="1" applyProtection="1">
      <alignment vertical="top" wrapText="1"/>
      <protection/>
    </xf>
    <xf numFmtId="0" fontId="118" fillId="0" borderId="26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right"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17" fillId="0" borderId="26" xfId="0" applyFont="1" applyBorder="1" applyAlignment="1" applyProtection="1">
      <alignment horizontal="right"/>
      <protection/>
    </xf>
    <xf numFmtId="0" fontId="117" fillId="0" borderId="0" xfId="0" applyFont="1" applyBorder="1" applyAlignment="1" applyProtection="1">
      <alignment horizontal="right"/>
      <protection/>
    </xf>
    <xf numFmtId="0" fontId="121" fillId="0" borderId="0" xfId="0" applyFont="1" applyBorder="1" applyAlignment="1" applyProtection="1">
      <alignment horizontal="center"/>
      <protection/>
    </xf>
    <xf numFmtId="0" fontId="113" fillId="0" borderId="0" xfId="0" applyFont="1" applyBorder="1" applyAlignment="1" applyProtection="1">
      <alignment horizontal="left" vertical="top" wrapText="1"/>
      <protection/>
    </xf>
    <xf numFmtId="0" fontId="7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5" fillId="0" borderId="32" xfId="0" applyFont="1" applyFill="1" applyBorder="1" applyAlignment="1" applyProtection="1">
      <alignment vertical="center"/>
      <protection/>
    </xf>
    <xf numFmtId="44" fontId="3" fillId="0" borderId="32" xfId="75" applyFont="1" applyFill="1" applyBorder="1" applyAlignment="1" applyProtection="1">
      <alignment horizontal="center" vertical="center"/>
      <protection/>
    </xf>
    <xf numFmtId="44" fontId="2" fillId="55" borderId="32" xfId="75" applyFont="1" applyFill="1" applyBorder="1" applyAlignment="1" applyProtection="1">
      <alignment horizontal="right" vertical="center"/>
      <protection/>
    </xf>
    <xf numFmtId="0" fontId="117" fillId="0" borderId="33" xfId="0" applyFont="1" applyBorder="1" applyAlignment="1" applyProtection="1">
      <alignment horizontal="right" vertical="center"/>
      <protection/>
    </xf>
    <xf numFmtId="0" fontId="115" fillId="0" borderId="34" xfId="0" applyFont="1" applyFill="1" applyBorder="1" applyAlignment="1" applyProtection="1">
      <alignment vertical="center"/>
      <protection/>
    </xf>
    <xf numFmtId="44" fontId="3" fillId="0" borderId="34" xfId="75" applyFont="1" applyFill="1" applyBorder="1" applyAlignment="1" applyProtection="1">
      <alignment horizontal="center" vertical="center"/>
      <protection/>
    </xf>
    <xf numFmtId="44" fontId="2" fillId="55" borderId="34" xfId="75" applyFont="1" applyFill="1" applyBorder="1" applyAlignment="1" applyProtection="1">
      <alignment horizontal="right" vertical="center"/>
      <protection/>
    </xf>
    <xf numFmtId="0" fontId="117" fillId="0" borderId="35" xfId="0" applyFont="1" applyBorder="1" applyAlignment="1" applyProtection="1">
      <alignment horizontal="right" vertical="center"/>
      <protection/>
    </xf>
    <xf numFmtId="0" fontId="115" fillId="0" borderId="0" xfId="0" applyFont="1" applyFill="1" applyBorder="1" applyAlignment="1" applyProtection="1">
      <alignment vertical="center"/>
      <protection/>
    </xf>
    <xf numFmtId="44" fontId="3" fillId="0" borderId="0" xfId="75" applyFont="1" applyFill="1" applyBorder="1" applyAlignment="1" applyProtection="1">
      <alignment horizontal="center" vertical="center"/>
      <protection/>
    </xf>
    <xf numFmtId="44" fontId="2" fillId="55" borderId="0" xfId="75" applyFont="1" applyFill="1" applyBorder="1" applyAlignment="1" applyProtection="1">
      <alignment horizontal="right" vertical="center"/>
      <protection/>
    </xf>
    <xf numFmtId="0" fontId="122" fillId="0" borderId="34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horizontal="left" vertical="center"/>
      <protection/>
    </xf>
    <xf numFmtId="164" fontId="113" fillId="0" borderId="34" xfId="0" applyNumberFormat="1" applyFont="1" applyFill="1" applyBorder="1" applyAlignment="1" applyProtection="1">
      <alignment horizontal="right" vertical="center"/>
      <protection/>
    </xf>
    <xf numFmtId="164" fontId="113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22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left" vertical="center"/>
      <protection/>
    </xf>
    <xf numFmtId="164" fontId="113" fillId="0" borderId="36" xfId="0" applyNumberFormat="1" applyFont="1" applyFill="1" applyBorder="1" applyAlignment="1" applyProtection="1">
      <alignment horizontal="right" vertical="center"/>
      <protection/>
    </xf>
    <xf numFmtId="164" fontId="113" fillId="0" borderId="37" xfId="0" applyNumberFormat="1" applyFont="1" applyFill="1" applyBorder="1" applyAlignment="1" applyProtection="1">
      <alignment horizontal="right" vertical="center"/>
      <protection/>
    </xf>
    <xf numFmtId="0" fontId="12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64" fontId="1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8" fillId="0" borderId="0" xfId="0" applyFont="1" applyFill="1" applyBorder="1" applyAlignment="1" applyProtection="1">
      <alignment vertical="center"/>
      <protection/>
    </xf>
    <xf numFmtId="0" fontId="122" fillId="0" borderId="0" xfId="0" applyFont="1" applyFill="1" applyBorder="1" applyAlignment="1" applyProtection="1">
      <alignment horizontal="right" vertical="center"/>
      <protection/>
    </xf>
    <xf numFmtId="164" fontId="113" fillId="55" borderId="0" xfId="75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3" fillId="0" borderId="0" xfId="0" applyFont="1" applyFill="1" applyBorder="1" applyAlignment="1" applyProtection="1">
      <alignment vertical="center"/>
      <protection/>
    </xf>
    <xf numFmtId="7" fontId="113" fillId="0" borderId="0" xfId="75" applyNumberFormat="1" applyFont="1" applyFill="1" applyBorder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122" fillId="56" borderId="23" xfId="0" applyFont="1" applyFill="1" applyBorder="1" applyAlignment="1" applyProtection="1">
      <alignment vertical="center"/>
      <protection/>
    </xf>
    <xf numFmtId="164" fontId="113" fillId="56" borderId="38" xfId="75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13" fillId="0" borderId="0" xfId="0" applyFont="1" applyBorder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0" fontId="119" fillId="0" borderId="0" xfId="0" applyFont="1" applyAlignment="1" applyProtection="1">
      <alignment/>
      <protection/>
    </xf>
    <xf numFmtId="0" fontId="117" fillId="0" borderId="0" xfId="0" applyFont="1" applyBorder="1" applyAlignment="1" applyProtection="1">
      <alignment horizontal="left"/>
      <protection/>
    </xf>
    <xf numFmtId="0" fontId="119" fillId="0" borderId="32" xfId="0" applyFont="1" applyBorder="1" applyAlignment="1" applyProtection="1">
      <alignment horizontal="center"/>
      <protection/>
    </xf>
    <xf numFmtId="0" fontId="121" fillId="0" borderId="0" xfId="0" applyFont="1" applyBorder="1" applyAlignment="1" applyProtection="1">
      <alignment horizontal="left" vertical="top"/>
      <protection/>
    </xf>
    <xf numFmtId="0" fontId="121" fillId="0" borderId="0" xfId="0" applyFont="1" applyBorder="1" applyAlignment="1" applyProtection="1">
      <alignment horizontal="left"/>
      <protection/>
    </xf>
    <xf numFmtId="0" fontId="113" fillId="0" borderId="0" xfId="0" applyFont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/>
    </xf>
    <xf numFmtId="0" fontId="119" fillId="0" borderId="33" xfId="0" applyFont="1" applyFill="1" applyBorder="1" applyAlignment="1" applyProtection="1">
      <alignment/>
      <protection/>
    </xf>
    <xf numFmtId="0" fontId="113" fillId="0" borderId="30" xfId="0" applyFont="1" applyFill="1" applyBorder="1" applyAlignment="1" applyProtection="1">
      <alignment/>
      <protection/>
    </xf>
    <xf numFmtId="0" fontId="113" fillId="0" borderId="26" xfId="0" applyFont="1" applyBorder="1" applyAlignment="1" applyProtection="1">
      <alignment horizontal="right"/>
      <protection/>
    </xf>
    <xf numFmtId="0" fontId="113" fillId="0" borderId="26" xfId="0" applyFont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3" fillId="0" borderId="0" xfId="0" applyFont="1" applyBorder="1" applyAlignment="1" applyProtection="1">
      <alignment/>
      <protection/>
    </xf>
    <xf numFmtId="0" fontId="124" fillId="0" borderId="0" xfId="0" applyFont="1" applyFill="1" applyBorder="1" applyAlignment="1" applyProtection="1">
      <alignment vertical="center"/>
      <protection/>
    </xf>
    <xf numFmtId="0" fontId="118" fillId="0" borderId="40" xfId="0" applyFont="1" applyFill="1" applyBorder="1" applyAlignment="1" applyProtection="1">
      <alignment horizontal="left" vertical="top"/>
      <protection/>
    </xf>
    <xf numFmtId="0" fontId="15" fillId="0" borderId="34" xfId="0" applyFont="1" applyFill="1" applyBorder="1" applyAlignment="1" applyProtection="1">
      <alignment horizontal="center"/>
      <protection locked="0"/>
    </xf>
    <xf numFmtId="0" fontId="125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0" fontId="12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/>
      <protection/>
    </xf>
    <xf numFmtId="0" fontId="127" fillId="0" borderId="0" xfId="115" applyFont="1" applyFill="1" applyBorder="1" applyAlignment="1" applyProtection="1">
      <alignment vertical="center"/>
      <protection/>
    </xf>
    <xf numFmtId="0" fontId="113" fillId="0" borderId="0" xfId="0" applyFont="1" applyAlignment="1" applyProtection="1">
      <alignment/>
      <protection locked="0"/>
    </xf>
    <xf numFmtId="0" fontId="113" fillId="0" borderId="0" xfId="0" applyFont="1" applyFill="1" applyAlignment="1" applyProtection="1">
      <alignment/>
      <protection/>
    </xf>
    <xf numFmtId="0" fontId="117" fillId="0" borderId="0" xfId="0" applyFont="1" applyAlignment="1" applyProtection="1">
      <alignment vertical="center" wrapText="1"/>
      <protection/>
    </xf>
    <xf numFmtId="0" fontId="128" fillId="0" borderId="0" xfId="0" applyFont="1" applyAlignment="1" applyProtection="1">
      <alignment vertical="top" wrapTex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7" fontId="113" fillId="57" borderId="35" xfId="75" applyNumberFormat="1" applyFont="1" applyFill="1" applyBorder="1" applyAlignment="1" applyProtection="1">
      <alignment vertical="center"/>
      <protection/>
    </xf>
    <xf numFmtId="7" fontId="113" fillId="57" borderId="42" xfId="75" applyNumberFormat="1" applyFont="1" applyFill="1" applyBorder="1" applyAlignment="1" applyProtection="1">
      <alignment horizontal="right" vertical="center" wrapText="1"/>
      <protection/>
    </xf>
    <xf numFmtId="0" fontId="17" fillId="0" borderId="43" xfId="0" applyFont="1" applyFill="1" applyBorder="1" applyAlignment="1" applyProtection="1">
      <alignment horizontal="left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73" fillId="0" borderId="26" xfId="0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56" borderId="22" xfId="0" applyFont="1" applyFill="1" applyBorder="1" applyAlignment="1" applyProtection="1">
      <alignment vertical="center"/>
      <protection/>
    </xf>
    <xf numFmtId="0" fontId="113" fillId="0" borderId="0" xfId="0" applyFont="1" applyFill="1" applyAlignment="1" applyProtection="1">
      <alignment/>
      <protection locked="0"/>
    </xf>
    <xf numFmtId="0" fontId="113" fillId="0" borderId="0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124" fillId="0" borderId="30" xfId="0" applyFont="1" applyFill="1" applyBorder="1" applyAlignment="1" applyProtection="1">
      <alignment vertical="center"/>
      <protection/>
    </xf>
    <xf numFmtId="0" fontId="4" fillId="56" borderId="45" xfId="0" applyFont="1" applyFill="1" applyBorder="1" applyAlignment="1" applyProtection="1">
      <alignment vertical="center"/>
      <protection/>
    </xf>
    <xf numFmtId="0" fontId="122" fillId="56" borderId="21" xfId="0" applyFont="1" applyFill="1" applyBorder="1" applyAlignment="1" applyProtection="1">
      <alignment vertical="center"/>
      <protection/>
    </xf>
    <xf numFmtId="164" fontId="113" fillId="56" borderId="27" xfId="75" applyNumberFormat="1" applyFont="1" applyFill="1" applyBorder="1" applyAlignment="1" applyProtection="1">
      <alignment vertical="center"/>
      <protection/>
    </xf>
    <xf numFmtId="0" fontId="10" fillId="0" borderId="0" xfId="125" applyNumberFormat="1" applyFont="1" applyFill="1" applyBorder="1" applyAlignment="1" applyProtection="1">
      <alignment horizontal="left" vertical="center"/>
      <protection/>
    </xf>
    <xf numFmtId="0" fontId="129" fillId="0" borderId="0" xfId="0" applyFont="1" applyAlignment="1" applyProtection="1">
      <alignment/>
      <protection/>
    </xf>
    <xf numFmtId="0" fontId="129" fillId="0" borderId="0" xfId="0" applyFont="1" applyAlignment="1" applyProtection="1">
      <alignment vertical="center"/>
      <protection/>
    </xf>
    <xf numFmtId="0" fontId="129" fillId="0" borderId="0" xfId="0" applyFont="1" applyAlignment="1" applyProtection="1">
      <alignment/>
      <protection/>
    </xf>
    <xf numFmtId="0" fontId="129" fillId="0" borderId="0" xfId="0" applyFont="1" applyAlignment="1">
      <alignment/>
    </xf>
    <xf numFmtId="0" fontId="130" fillId="0" borderId="3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127" fillId="0" borderId="0" xfId="115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/>
    </xf>
    <xf numFmtId="0" fontId="131" fillId="0" borderId="0" xfId="0" applyFont="1" applyFill="1" applyAlignment="1" applyProtection="1">
      <alignment/>
      <protection/>
    </xf>
    <xf numFmtId="0" fontId="108" fillId="0" borderId="0" xfId="0" applyFont="1" applyAlignment="1" applyProtection="1">
      <alignment horizontal="center" vertical="center"/>
      <protection/>
    </xf>
    <xf numFmtId="0" fontId="127" fillId="0" borderId="0" xfId="115" applyFont="1" applyAlignment="1" applyProtection="1">
      <alignment/>
      <protection locked="0"/>
    </xf>
    <xf numFmtId="0" fontId="7" fillId="0" borderId="0" xfId="125" applyNumberFormat="1" applyFont="1" applyFill="1" applyBorder="1" applyAlignment="1" applyProtection="1">
      <alignment horizontal="left" vertical="center"/>
      <protection/>
    </xf>
    <xf numFmtId="0" fontId="118" fillId="56" borderId="46" xfId="0" applyFont="1" applyFill="1" applyBorder="1" applyAlignment="1" applyProtection="1">
      <alignment vertical="center"/>
      <protection/>
    </xf>
    <xf numFmtId="0" fontId="10" fillId="56" borderId="47" xfId="136" applyFont="1" applyFill="1" applyBorder="1" applyAlignment="1" applyProtection="1">
      <alignment horizontal="left" vertical="center"/>
      <protection/>
    </xf>
    <xf numFmtId="164" fontId="113" fillId="56" borderId="4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113" fillId="0" borderId="0" xfId="0" applyFont="1" applyBorder="1" applyAlignment="1" applyProtection="1">
      <alignment vertical="top"/>
      <protection/>
    </xf>
    <xf numFmtId="0" fontId="113" fillId="0" borderId="32" xfId="0" applyFont="1" applyBorder="1" applyAlignment="1" applyProtection="1">
      <alignment/>
      <protection/>
    </xf>
    <xf numFmtId="0" fontId="73" fillId="0" borderId="0" xfId="0" applyFont="1" applyAlignment="1" applyProtection="1">
      <alignment vertical="center"/>
      <protection/>
    </xf>
    <xf numFmtId="0" fontId="129" fillId="0" borderId="0" xfId="0" applyFont="1" applyAlignment="1">
      <alignment vertical="center"/>
    </xf>
    <xf numFmtId="0" fontId="3" fillId="57" borderId="49" xfId="0" applyFont="1" applyFill="1" applyBorder="1" applyAlignment="1" applyProtection="1">
      <alignment horizontal="center" vertical="center"/>
      <protection/>
    </xf>
    <xf numFmtId="44" fontId="3" fillId="57" borderId="50" xfId="75" applyFont="1" applyFill="1" applyBorder="1" applyAlignment="1" applyProtection="1">
      <alignment horizontal="center" vertical="center"/>
      <protection/>
    </xf>
    <xf numFmtId="0" fontId="132" fillId="57" borderId="51" xfId="0" applyFont="1" applyFill="1" applyBorder="1" applyAlignment="1" applyProtection="1">
      <alignment horizontal="center" vertical="center"/>
      <protection/>
    </xf>
    <xf numFmtId="0" fontId="132" fillId="57" borderId="52" xfId="0" applyFont="1" applyFill="1" applyBorder="1" applyAlignment="1" applyProtection="1">
      <alignment horizontal="center" vertical="center"/>
      <protection/>
    </xf>
    <xf numFmtId="0" fontId="132" fillId="57" borderId="50" xfId="0" applyFont="1" applyFill="1" applyBorder="1" applyAlignment="1" applyProtection="1">
      <alignment horizontal="center" vertical="center"/>
      <protection/>
    </xf>
    <xf numFmtId="44" fontId="2" fillId="57" borderId="53" xfId="75" applyFont="1" applyFill="1" applyBorder="1" applyAlignment="1" applyProtection="1">
      <alignment horizontal="center" vertical="center"/>
      <protection/>
    </xf>
    <xf numFmtId="0" fontId="3" fillId="57" borderId="20" xfId="0" applyFont="1" applyFill="1" applyBorder="1" applyAlignment="1" applyProtection="1">
      <alignment horizontal="center"/>
      <protection/>
    </xf>
    <xf numFmtId="0" fontId="132" fillId="57" borderId="20" xfId="0" applyFont="1" applyFill="1" applyBorder="1" applyAlignment="1" applyProtection="1">
      <alignment horizontal="center"/>
      <protection/>
    </xf>
    <xf numFmtId="0" fontId="132" fillId="57" borderId="54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 vertical="center"/>
      <protection locked="0"/>
    </xf>
    <xf numFmtId="164" fontId="113" fillId="0" borderId="56" xfId="75" applyNumberFormat="1" applyFont="1" applyFill="1" applyBorder="1" applyAlignment="1" applyProtection="1">
      <alignment vertical="center"/>
      <protection/>
    </xf>
    <xf numFmtId="7" fontId="113" fillId="0" borderId="57" xfId="75" applyNumberFormat="1" applyFont="1" applyFill="1" applyBorder="1" applyAlignment="1" applyProtection="1">
      <alignment horizontal="right" vertical="center" wrapText="1"/>
      <protection/>
    </xf>
    <xf numFmtId="0" fontId="113" fillId="0" borderId="46" xfId="0" applyFont="1" applyFill="1" applyBorder="1" applyAlignment="1" applyProtection="1">
      <alignment horizontal="center" vertical="center"/>
      <protection locked="0"/>
    </xf>
    <xf numFmtId="164" fontId="113" fillId="0" borderId="56" xfId="75" applyNumberFormat="1" applyFont="1" applyFill="1" applyBorder="1" applyAlignment="1" applyProtection="1">
      <alignment horizontal="right" vertical="center" wrapText="1"/>
      <protection/>
    </xf>
    <xf numFmtId="7" fontId="113" fillId="0" borderId="47" xfId="75" applyNumberFormat="1" applyFont="1" applyFill="1" applyBorder="1" applyAlignment="1" applyProtection="1">
      <alignment horizontal="right" vertical="center" wrapText="1"/>
      <protection/>
    </xf>
    <xf numFmtId="1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113" fillId="0" borderId="50" xfId="0" applyFont="1" applyFill="1" applyBorder="1" applyAlignment="1" applyProtection="1">
      <alignment horizontal="center" vertical="center"/>
      <protection locked="0"/>
    </xf>
    <xf numFmtId="164" fontId="113" fillId="55" borderId="51" xfId="75" applyNumberFormat="1" applyFont="1" applyFill="1" applyBorder="1" applyAlignment="1" applyProtection="1">
      <alignment horizontal="right" vertical="center" wrapText="1"/>
      <protection/>
    </xf>
    <xf numFmtId="1" fontId="5" fillId="0" borderId="55" xfId="0" applyNumberFormat="1" applyFont="1" applyFill="1" applyBorder="1" applyAlignment="1" applyProtection="1">
      <alignment horizontal="center" vertical="center"/>
      <protection/>
    </xf>
    <xf numFmtId="164" fontId="113" fillId="0" borderId="56" xfId="75" applyNumberFormat="1" applyFont="1" applyFill="1" applyBorder="1" applyAlignment="1" applyProtection="1">
      <alignment horizontal="right" vertical="center" wrapText="1"/>
      <protection locked="0"/>
    </xf>
    <xf numFmtId="0" fontId="122" fillId="0" borderId="36" xfId="0" applyFont="1" applyFill="1" applyBorder="1" applyAlignment="1" applyProtection="1">
      <alignment horizontal="left" vertical="center"/>
      <protection/>
    </xf>
    <xf numFmtId="7" fontId="113" fillId="57" borderId="30" xfId="75" applyNumberFormat="1" applyFont="1" applyFill="1" applyBorder="1" applyAlignment="1" applyProtection="1">
      <alignment vertical="center"/>
      <protection/>
    </xf>
    <xf numFmtId="7" fontId="113" fillId="57" borderId="58" xfId="75" applyNumberFormat="1" applyFont="1" applyFill="1" applyBorder="1" applyAlignment="1" applyProtection="1">
      <alignment vertical="center"/>
      <protection/>
    </xf>
    <xf numFmtId="1" fontId="5" fillId="0" borderId="59" xfId="0" applyNumberFormat="1" applyFont="1" applyFill="1" applyBorder="1" applyAlignment="1" applyProtection="1">
      <alignment horizontal="center" vertical="center"/>
      <protection locked="0"/>
    </xf>
    <xf numFmtId="164" fontId="113" fillId="0" borderId="23" xfId="75" applyNumberFormat="1" applyFont="1" applyFill="1" applyBorder="1" applyAlignment="1" applyProtection="1">
      <alignment vertical="center"/>
      <protection/>
    </xf>
    <xf numFmtId="7" fontId="113" fillId="0" borderId="38" xfId="75" applyNumberFormat="1" applyFont="1" applyFill="1" applyBorder="1" applyAlignment="1" applyProtection="1">
      <alignment horizontal="right" vertical="center" wrapText="1"/>
      <protection/>
    </xf>
    <xf numFmtId="164" fontId="113" fillId="0" borderId="23" xfId="75" applyNumberFormat="1" applyFont="1" applyFill="1" applyBorder="1" applyAlignment="1" applyProtection="1">
      <alignment horizontal="right" vertical="center" wrapText="1"/>
      <protection/>
    </xf>
    <xf numFmtId="7" fontId="113" fillId="57" borderId="60" xfId="75" applyNumberFormat="1" applyFont="1" applyFill="1" applyBorder="1" applyAlignment="1" applyProtection="1">
      <alignment vertical="center"/>
      <protection/>
    </xf>
    <xf numFmtId="6" fontId="4" fillId="0" borderId="61" xfId="0" applyNumberFormat="1" applyFont="1" applyFill="1" applyBorder="1" applyAlignment="1" applyProtection="1">
      <alignment vertical="center"/>
      <protection/>
    </xf>
    <xf numFmtId="0" fontId="122" fillId="0" borderId="62" xfId="0" applyFont="1" applyFill="1" applyBorder="1" applyAlignment="1" applyProtection="1">
      <alignment horizontal="left" vertical="center"/>
      <protection/>
    </xf>
    <xf numFmtId="164" fontId="113" fillId="0" borderId="62" xfId="75" applyNumberFormat="1" applyFont="1" applyFill="1" applyBorder="1" applyAlignment="1" applyProtection="1">
      <alignment vertical="center"/>
      <protection/>
    </xf>
    <xf numFmtId="164" fontId="113" fillId="0" borderId="63" xfId="0" applyNumberFormat="1" applyFont="1" applyFill="1" applyBorder="1" applyAlignment="1" applyProtection="1">
      <alignment horizontal="right" vertical="center"/>
      <protection/>
    </xf>
    <xf numFmtId="0" fontId="5" fillId="0" borderId="0" xfId="125" applyNumberFormat="1" applyFont="1" applyFill="1" applyBorder="1" applyAlignment="1" applyProtection="1">
      <alignment horizontal="left" vertical="center"/>
      <protection/>
    </xf>
    <xf numFmtId="0" fontId="117" fillId="0" borderId="42" xfId="0" applyFont="1" applyBorder="1" applyAlignment="1" applyProtection="1">
      <alignment horizontal="center" vertical="center"/>
      <protection/>
    </xf>
    <xf numFmtId="0" fontId="118" fillId="56" borderId="52" xfId="0" applyFont="1" applyFill="1" applyBorder="1" applyAlignment="1" applyProtection="1">
      <alignment vertical="center"/>
      <protection/>
    </xf>
    <xf numFmtId="0" fontId="10" fillId="56" borderId="50" xfId="136" applyFont="1" applyFill="1" applyBorder="1" applyAlignment="1" applyProtection="1">
      <alignment horizontal="left" vertical="center"/>
      <protection/>
    </xf>
    <xf numFmtId="164" fontId="113" fillId="56" borderId="51" xfId="0" applyNumberFormat="1" applyFont="1" applyFill="1" applyBorder="1" applyAlignment="1" applyProtection="1">
      <alignment horizontal="right" vertical="center"/>
      <protection/>
    </xf>
    <xf numFmtId="6" fontId="4" fillId="0" borderId="44" xfId="0" applyNumberFormat="1" applyFont="1" applyFill="1" applyBorder="1" applyAlignment="1" applyProtection="1">
      <alignment vertical="center"/>
      <protection/>
    </xf>
    <xf numFmtId="0" fontId="10" fillId="58" borderId="23" xfId="0" applyFont="1" applyFill="1" applyBorder="1" applyAlignment="1" applyProtection="1">
      <alignment horizontal="left" vertical="center"/>
      <protection/>
    </xf>
    <xf numFmtId="0" fontId="7" fillId="58" borderId="23" xfId="125" applyNumberFormat="1" applyFont="1" applyFill="1" applyBorder="1" applyAlignment="1" applyProtection="1">
      <alignment horizontal="left" vertical="center"/>
      <protection/>
    </xf>
    <xf numFmtId="0" fontId="10" fillId="58" borderId="23" xfId="135" applyFont="1" applyFill="1" applyBorder="1" applyAlignment="1" applyProtection="1">
      <alignment horizontal="left" vertical="center"/>
      <protection/>
    </xf>
    <xf numFmtId="0" fontId="10" fillId="58" borderId="23" xfId="0" applyNumberFormat="1" applyFont="1" applyFill="1" applyBorder="1" applyAlignment="1" applyProtection="1">
      <alignment horizontal="left" vertical="center"/>
      <protection/>
    </xf>
    <xf numFmtId="0" fontId="10" fillId="58" borderId="23" xfId="125" applyNumberFormat="1" applyFont="1" applyFill="1" applyBorder="1" applyAlignment="1" applyProtection="1">
      <alignment horizontal="left" vertical="center"/>
      <protection/>
    </xf>
    <xf numFmtId="8" fontId="10" fillId="58" borderId="23" xfId="135" applyNumberFormat="1" applyFont="1" applyFill="1" applyBorder="1" applyAlignment="1" applyProtection="1">
      <alignment horizontal="left" vertical="center"/>
      <protection/>
    </xf>
    <xf numFmtId="0" fontId="10" fillId="58" borderId="23" xfId="136" applyFont="1" applyFill="1" applyBorder="1" applyAlignment="1" applyProtection="1">
      <alignment horizontal="left" vertical="center"/>
      <protection/>
    </xf>
    <xf numFmtId="0" fontId="10" fillId="58" borderId="23" xfId="153" applyFont="1" applyFill="1" applyBorder="1" applyAlignment="1" applyProtection="1">
      <alignment horizontal="left" vertical="center"/>
      <protection/>
    </xf>
    <xf numFmtId="0" fontId="7" fillId="59" borderId="23" xfId="125" applyNumberFormat="1" applyFont="1" applyFill="1" applyBorder="1" applyAlignment="1" applyProtection="1">
      <alignment horizontal="left" vertical="center"/>
      <protection/>
    </xf>
    <xf numFmtId="0" fontId="10" fillId="59" borderId="23" xfId="125" applyNumberFormat="1" applyFont="1" applyFill="1" applyBorder="1" applyAlignment="1" applyProtection="1">
      <alignment horizontal="left" vertical="center"/>
      <protection/>
    </xf>
    <xf numFmtId="0" fontId="10" fillId="59" borderId="23" xfId="0" applyFont="1" applyFill="1" applyBorder="1" applyAlignment="1" applyProtection="1">
      <alignment vertical="center"/>
      <protection/>
    </xf>
    <xf numFmtId="0" fontId="10" fillId="59" borderId="23" xfId="0" applyFont="1" applyFill="1" applyBorder="1" applyAlignment="1" applyProtection="1">
      <alignment horizontal="left" vertical="center"/>
      <protection/>
    </xf>
    <xf numFmtId="0" fontId="10" fillId="59" borderId="23" xfId="135" applyFont="1" applyFill="1" applyBorder="1" applyAlignment="1" applyProtection="1">
      <alignment horizontal="left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0" fillId="58" borderId="23" xfId="0" applyFont="1" applyFill="1" applyBorder="1" applyAlignment="1" applyProtection="1">
      <alignment vertical="center"/>
      <protection/>
    </xf>
    <xf numFmtId="0" fontId="127" fillId="0" borderId="0" xfId="115" applyFont="1" applyAlignment="1" applyProtection="1">
      <alignment/>
      <protection/>
    </xf>
    <xf numFmtId="0" fontId="127" fillId="0" borderId="0" xfId="115" applyFont="1" applyFill="1" applyBorder="1" applyAlignment="1" applyProtection="1">
      <alignment vertical="center"/>
      <protection locked="0"/>
    </xf>
    <xf numFmtId="164" fontId="113" fillId="58" borderId="29" xfId="0" applyNumberFormat="1" applyFont="1" applyFill="1" applyBorder="1" applyAlignment="1" applyProtection="1">
      <alignment horizontal="right" vertical="center"/>
      <protection/>
    </xf>
    <xf numFmtId="164" fontId="113" fillId="59" borderId="29" xfId="0" applyNumberFormat="1" applyFont="1" applyFill="1" applyBorder="1" applyAlignment="1" applyProtection="1">
      <alignment horizontal="right" vertical="center"/>
      <protection/>
    </xf>
    <xf numFmtId="0" fontId="108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133" fillId="0" borderId="0" xfId="0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 applyProtection="1">
      <alignment horizontal="center"/>
      <protection/>
    </xf>
    <xf numFmtId="0" fontId="108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44" fontId="118" fillId="0" borderId="0" xfId="75" applyFont="1" applyFill="1" applyBorder="1" applyAlignment="1" applyProtection="1">
      <alignment horizontal="center"/>
      <protection/>
    </xf>
    <xf numFmtId="0" fontId="132" fillId="0" borderId="0" xfId="75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118" fillId="0" borderId="0" xfId="0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44" fontId="3" fillId="55" borderId="54" xfId="75" applyFont="1" applyFill="1" applyBorder="1" applyAlignment="1" applyProtection="1">
      <alignment horizontal="center" vertical="center"/>
      <protection/>
    </xf>
    <xf numFmtId="164" fontId="113" fillId="58" borderId="64" xfId="0" applyNumberFormat="1" applyFont="1" applyFill="1" applyBorder="1" applyAlignment="1" applyProtection="1">
      <alignment horizontal="right" vertical="center"/>
      <protection/>
    </xf>
    <xf numFmtId="164" fontId="113" fillId="59" borderId="64" xfId="0" applyNumberFormat="1" applyFont="1" applyFill="1" applyBorder="1" applyAlignment="1" applyProtection="1">
      <alignment horizontal="right" vertical="center"/>
      <protection/>
    </xf>
    <xf numFmtId="164" fontId="5" fillId="59" borderId="64" xfId="0" applyNumberFormat="1" applyFont="1" applyFill="1" applyBorder="1" applyAlignment="1" applyProtection="1">
      <alignment horizontal="right" vertical="center"/>
      <protection/>
    </xf>
    <xf numFmtId="0" fontId="132" fillId="0" borderId="28" xfId="0" applyFont="1" applyBorder="1" applyAlignment="1" applyProtection="1">
      <alignment horizontal="center" vertical="center"/>
      <protection/>
    </xf>
    <xf numFmtId="164" fontId="113" fillId="58" borderId="58" xfId="0" applyNumberFormat="1" applyFont="1" applyFill="1" applyBorder="1" applyAlignment="1" applyProtection="1">
      <alignment horizontal="right" vertical="center"/>
      <protection/>
    </xf>
    <xf numFmtId="0" fontId="117" fillId="0" borderId="37" xfId="0" applyFon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64" fontId="113" fillId="59" borderId="58" xfId="0" applyNumberFormat="1" applyFont="1" applyFill="1" applyBorder="1" applyAlignment="1" applyProtection="1">
      <alignment horizontal="right"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4" fillId="58" borderId="22" xfId="0" applyFont="1" applyFill="1" applyBorder="1" applyAlignment="1" applyProtection="1">
      <alignment vertical="center"/>
      <protection/>
    </xf>
    <xf numFmtId="0" fontId="4" fillId="59" borderId="22" xfId="0" applyFont="1" applyFill="1" applyBorder="1" applyAlignment="1" applyProtection="1">
      <alignment vertical="center"/>
      <protection/>
    </xf>
    <xf numFmtId="0" fontId="132" fillId="0" borderId="35" xfId="0" applyFont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134" fillId="0" borderId="0" xfId="0" applyFont="1" applyFill="1" applyBorder="1" applyAlignment="1" applyProtection="1">
      <alignment vertical="center"/>
      <protection/>
    </xf>
    <xf numFmtId="0" fontId="132" fillId="0" borderId="37" xfId="0" applyFont="1" applyBorder="1" applyAlignment="1" applyProtection="1">
      <alignment horizontal="right" vertical="center"/>
      <protection/>
    </xf>
    <xf numFmtId="0" fontId="47" fillId="0" borderId="34" xfId="0" applyFont="1" applyFill="1" applyBorder="1" applyAlignment="1" applyProtection="1">
      <alignment horizontal="left" vertical="center"/>
      <protection/>
    </xf>
    <xf numFmtId="164" fontId="118" fillId="0" borderId="35" xfId="0" applyNumberFormat="1" applyFont="1" applyFill="1" applyBorder="1" applyAlignment="1" applyProtection="1">
      <alignment horizontal="right" vertical="center"/>
      <protection/>
    </xf>
    <xf numFmtId="0" fontId="88" fillId="0" borderId="26" xfId="0" applyFont="1" applyFill="1" applyBorder="1" applyAlignment="1" applyProtection="1">
      <alignment vertical="center"/>
      <protection/>
    </xf>
    <xf numFmtId="0" fontId="134" fillId="0" borderId="37" xfId="0" applyFont="1" applyBorder="1" applyAlignment="1" applyProtection="1">
      <alignment vertical="center"/>
      <protection/>
    </xf>
    <xf numFmtId="0" fontId="134" fillId="0" borderId="37" xfId="0" applyFont="1" applyFill="1" applyBorder="1" applyAlignment="1" applyProtection="1">
      <alignment vertical="center"/>
      <protection/>
    </xf>
    <xf numFmtId="0" fontId="134" fillId="0" borderId="35" xfId="0" applyFont="1" applyFill="1" applyBorder="1" applyAlignment="1" applyProtection="1">
      <alignment vertical="center"/>
      <protection/>
    </xf>
    <xf numFmtId="0" fontId="47" fillId="0" borderId="0" xfId="125" applyNumberFormat="1" applyFont="1" applyFill="1" applyBorder="1" applyAlignment="1" applyProtection="1">
      <alignment horizontal="left" vertical="center"/>
      <protection/>
    </xf>
    <xf numFmtId="164" fontId="118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134" fillId="0" borderId="35" xfId="0" applyFont="1" applyBorder="1" applyAlignment="1" applyProtection="1">
      <alignment vertical="center"/>
      <protection/>
    </xf>
    <xf numFmtId="0" fontId="47" fillId="0" borderId="36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" fillId="60" borderId="22" xfId="0" applyFont="1" applyFill="1" applyBorder="1" applyAlignment="1" applyProtection="1">
      <alignment vertical="center"/>
      <protection/>
    </xf>
    <xf numFmtId="0" fontId="122" fillId="60" borderId="23" xfId="0" applyFont="1" applyFill="1" applyBorder="1" applyAlignment="1" applyProtection="1">
      <alignment vertical="center"/>
      <protection/>
    </xf>
    <xf numFmtId="164" fontId="113" fillId="60" borderId="38" xfId="75" applyNumberFormat="1" applyFont="1" applyFill="1" applyBorder="1" applyAlignment="1" applyProtection="1">
      <alignment vertical="center"/>
      <protection/>
    </xf>
    <xf numFmtId="0" fontId="113" fillId="61" borderId="0" xfId="0" applyFont="1" applyFill="1" applyAlignment="1" applyProtection="1">
      <alignment/>
      <protection/>
    </xf>
    <xf numFmtId="0" fontId="135" fillId="62" borderId="65" xfId="0" applyFont="1" applyFill="1" applyBorder="1" applyAlignment="1" applyProtection="1">
      <alignment horizontal="center" vertical="center"/>
      <protection/>
    </xf>
    <xf numFmtId="0" fontId="135" fillId="62" borderId="66" xfId="0" applyFont="1" applyFill="1" applyBorder="1" applyAlignment="1" applyProtection="1">
      <alignment horizontal="center" vertical="center"/>
      <protection/>
    </xf>
    <xf numFmtId="0" fontId="135" fillId="62" borderId="53" xfId="0" applyFont="1" applyFill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/>
      <protection/>
    </xf>
    <xf numFmtId="7" fontId="5" fillId="57" borderId="67" xfId="75" applyNumberFormat="1" applyFont="1" applyFill="1" applyBorder="1" applyAlignment="1" applyProtection="1">
      <alignment vertical="center"/>
      <protection/>
    </xf>
    <xf numFmtId="7" fontId="5" fillId="57" borderId="60" xfId="75" applyNumberFormat="1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59" xfId="0" applyFont="1" applyFill="1" applyBorder="1" applyAlignment="1" applyProtection="1">
      <alignment horizontal="left" vertical="center"/>
      <protection/>
    </xf>
    <xf numFmtId="0" fontId="15" fillId="0" borderId="40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69" xfId="0" applyFont="1" applyBorder="1" applyAlignment="1" applyProtection="1">
      <alignment horizontal="left" vertical="top" wrapText="1"/>
      <protection/>
    </xf>
    <xf numFmtId="0" fontId="7" fillId="0" borderId="7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55" xfId="0" applyFont="1" applyBorder="1" applyAlignment="1" applyProtection="1">
      <alignment horizontal="left" vertical="top" wrapText="1"/>
      <protection/>
    </xf>
    <xf numFmtId="0" fontId="7" fillId="0" borderId="71" xfId="0" applyFont="1" applyBorder="1" applyAlignment="1" applyProtection="1">
      <alignment horizontal="left" vertical="top" wrapText="1"/>
      <protection/>
    </xf>
    <xf numFmtId="0" fontId="7" fillId="0" borderId="34" xfId="0" applyFont="1" applyBorder="1" applyAlignment="1" applyProtection="1">
      <alignment horizontal="left" vertical="top" wrapText="1"/>
      <protection/>
    </xf>
    <xf numFmtId="0" fontId="7" fillId="0" borderId="4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72" xfId="0" applyFont="1" applyFill="1" applyBorder="1" applyAlignment="1" applyProtection="1">
      <alignment horizontal="left" vertical="center"/>
      <protection/>
    </xf>
    <xf numFmtId="0" fontId="10" fillId="0" borderId="49" xfId="0" applyFont="1" applyFill="1" applyBorder="1" applyAlignment="1" applyProtection="1">
      <alignment horizontal="left" vertical="center"/>
      <protection/>
    </xf>
    <xf numFmtId="44" fontId="2" fillId="57" borderId="72" xfId="75" applyFont="1" applyFill="1" applyBorder="1" applyAlignment="1" applyProtection="1">
      <alignment horizontal="center" vertical="center"/>
      <protection/>
    </xf>
    <xf numFmtId="44" fontId="2" fillId="57" borderId="63" xfId="75" applyFont="1" applyFill="1" applyBorder="1" applyAlignment="1" applyProtection="1">
      <alignment horizontal="center" vertical="center"/>
      <protection/>
    </xf>
    <xf numFmtId="0" fontId="118" fillId="53" borderId="29" xfId="0" applyFont="1" applyFill="1" applyBorder="1" applyAlignment="1" applyProtection="1">
      <alignment horizontal="left" vertical="top"/>
      <protection/>
    </xf>
    <xf numFmtId="0" fontId="118" fillId="53" borderId="40" xfId="0" applyFont="1" applyFill="1" applyBorder="1" applyAlignment="1" applyProtection="1">
      <alignment horizontal="left" vertical="top"/>
      <protection/>
    </xf>
    <xf numFmtId="0" fontId="118" fillId="53" borderId="59" xfId="0" applyFont="1" applyFill="1" applyBorder="1" applyAlignment="1" applyProtection="1">
      <alignment horizontal="left" vertical="top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30" xfId="0" applyFont="1" applyBorder="1" applyAlignment="1" applyProtection="1">
      <alignment horizontal="center" vertical="center"/>
      <protection/>
    </xf>
    <xf numFmtId="7" fontId="136" fillId="0" borderId="39" xfId="0" applyNumberFormat="1" applyFont="1" applyBorder="1" applyAlignment="1" applyProtection="1">
      <alignment horizontal="center" vertical="center"/>
      <protection/>
    </xf>
    <xf numFmtId="7" fontId="136" fillId="0" borderId="32" xfId="0" applyNumberFormat="1" applyFont="1" applyBorder="1" applyAlignment="1" applyProtection="1">
      <alignment horizontal="center" vertical="center"/>
      <protection/>
    </xf>
    <xf numFmtId="7" fontId="136" fillId="0" borderId="33" xfId="0" applyNumberFormat="1" applyFont="1" applyBorder="1" applyAlignment="1" applyProtection="1">
      <alignment horizontal="center" vertical="center"/>
      <protection/>
    </xf>
    <xf numFmtId="7" fontId="136" fillId="0" borderId="24" xfId="0" applyNumberFormat="1" applyFont="1" applyBorder="1" applyAlignment="1" applyProtection="1">
      <alignment horizontal="center" vertical="center"/>
      <protection/>
    </xf>
    <xf numFmtId="7" fontId="136" fillId="0" borderId="25" xfId="0" applyNumberFormat="1" applyFont="1" applyBorder="1" applyAlignment="1" applyProtection="1">
      <alignment horizontal="center" vertical="center"/>
      <protection/>
    </xf>
    <xf numFmtId="7" fontId="136" fillId="0" borderId="31" xfId="0" applyNumberFormat="1" applyFont="1" applyBorder="1" applyAlignment="1" applyProtection="1">
      <alignment horizontal="center" vertical="center"/>
      <protection/>
    </xf>
    <xf numFmtId="0" fontId="132" fillId="57" borderId="73" xfId="0" applyFont="1" applyFill="1" applyBorder="1" applyAlignment="1" applyProtection="1">
      <alignment horizontal="center" vertical="center"/>
      <protection/>
    </xf>
    <xf numFmtId="0" fontId="132" fillId="57" borderId="74" xfId="0" applyFont="1" applyFill="1" applyBorder="1" applyAlignment="1" applyProtection="1">
      <alignment horizontal="center" vertical="center"/>
      <protection/>
    </xf>
    <xf numFmtId="0" fontId="113" fillId="53" borderId="61" xfId="0" applyFont="1" applyFill="1" applyBorder="1" applyAlignment="1" applyProtection="1">
      <alignment horizontal="left" vertical="center"/>
      <protection locked="0"/>
    </xf>
    <xf numFmtId="0" fontId="113" fillId="53" borderId="49" xfId="0" applyFont="1" applyFill="1" applyBorder="1" applyAlignment="1" applyProtection="1">
      <alignment horizontal="left" vertical="center"/>
      <protection locked="0"/>
    </xf>
    <xf numFmtId="0" fontId="15" fillId="0" borderId="40" xfId="0" applyFont="1" applyFill="1" applyBorder="1" applyAlignment="1" applyProtection="1">
      <alignment horizontal="left"/>
      <protection locked="0"/>
    </xf>
    <xf numFmtId="0" fontId="113" fillId="0" borderId="44" xfId="0" applyFont="1" applyBorder="1" applyAlignment="1" applyProtection="1">
      <alignment horizontal="center" vertical="center"/>
      <protection/>
    </xf>
    <xf numFmtId="0" fontId="113" fillId="0" borderId="36" xfId="0" applyFont="1" applyBorder="1" applyAlignment="1" applyProtection="1">
      <alignment horizontal="center" vertical="center"/>
      <protection/>
    </xf>
    <xf numFmtId="0" fontId="113" fillId="0" borderId="37" xfId="0" applyFont="1" applyBorder="1" applyAlignment="1" applyProtection="1">
      <alignment horizontal="center" vertical="center"/>
      <protection/>
    </xf>
    <xf numFmtId="7" fontId="5" fillId="57" borderId="61" xfId="75" applyNumberFormat="1" applyFont="1" applyFill="1" applyBorder="1" applyAlignment="1" applyProtection="1">
      <alignment vertical="center"/>
      <protection/>
    </xf>
    <xf numFmtId="7" fontId="5" fillId="57" borderId="63" xfId="75" applyNumberFormat="1" applyFont="1" applyFill="1" applyBorder="1" applyAlignment="1" applyProtection="1">
      <alignment vertical="center"/>
      <protection/>
    </xf>
    <xf numFmtId="7" fontId="113" fillId="0" borderId="65" xfId="0" applyNumberFormat="1" applyFont="1" applyBorder="1" applyAlignment="1" applyProtection="1">
      <alignment horizontal="right" vertical="center"/>
      <protection/>
    </xf>
    <xf numFmtId="7" fontId="113" fillId="0" borderId="53" xfId="0" applyNumberFormat="1" applyFont="1" applyBorder="1" applyAlignment="1" applyProtection="1">
      <alignment horizontal="right" vertical="center"/>
      <protection/>
    </xf>
    <xf numFmtId="0" fontId="15" fillId="0" borderId="40" xfId="0" applyFont="1" applyFill="1" applyBorder="1" applyAlignment="1" applyProtection="1">
      <alignment horizontal="center"/>
      <protection locked="0"/>
    </xf>
    <xf numFmtId="14" fontId="15" fillId="0" borderId="40" xfId="0" applyNumberFormat="1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left"/>
      <protection locked="0"/>
    </xf>
    <xf numFmtId="0" fontId="122" fillId="0" borderId="29" xfId="0" applyFont="1" applyFill="1" applyBorder="1" applyAlignment="1" applyProtection="1">
      <alignment horizontal="left" vertical="center"/>
      <protection/>
    </xf>
    <xf numFmtId="0" fontId="122" fillId="0" borderId="40" xfId="0" applyFont="1" applyFill="1" applyBorder="1" applyAlignment="1" applyProtection="1">
      <alignment horizontal="left" vertical="center"/>
      <protection/>
    </xf>
    <xf numFmtId="0" fontId="122" fillId="0" borderId="60" xfId="0" applyFont="1" applyFill="1" applyBorder="1" applyAlignment="1" applyProtection="1">
      <alignment horizontal="left" vertical="center"/>
      <protection/>
    </xf>
    <xf numFmtId="0" fontId="2" fillId="57" borderId="61" xfId="0" applyFont="1" applyFill="1" applyBorder="1" applyAlignment="1" applyProtection="1">
      <alignment horizontal="center" vertical="center"/>
      <protection/>
    </xf>
    <xf numFmtId="0" fontId="2" fillId="57" borderId="49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60" xfId="0" applyFont="1" applyFill="1" applyBorder="1" applyAlignment="1" applyProtection="1">
      <alignment vertical="center"/>
      <protection/>
    </xf>
    <xf numFmtId="0" fontId="122" fillId="0" borderId="75" xfId="0" applyFont="1" applyFill="1" applyBorder="1" applyAlignment="1" applyProtection="1">
      <alignment horizontal="left" vertical="center"/>
      <protection/>
    </xf>
    <xf numFmtId="0" fontId="122" fillId="0" borderId="76" xfId="0" applyFont="1" applyFill="1" applyBorder="1" applyAlignment="1" applyProtection="1">
      <alignment horizontal="left" vertical="center"/>
      <protection/>
    </xf>
    <xf numFmtId="0" fontId="122" fillId="0" borderId="77" xfId="0" applyFont="1" applyFill="1" applyBorder="1" applyAlignment="1" applyProtection="1">
      <alignment horizontal="left" vertical="center"/>
      <protection/>
    </xf>
    <xf numFmtId="0" fontId="10" fillId="0" borderId="68" xfId="0" applyFont="1" applyFill="1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left" vertical="center"/>
      <protection/>
    </xf>
    <xf numFmtId="0" fontId="122" fillId="0" borderId="68" xfId="0" applyFont="1" applyFill="1" applyBorder="1" applyAlignment="1" applyProtection="1">
      <alignment horizontal="left" vertical="center"/>
      <protection/>
    </xf>
    <xf numFmtId="0" fontId="122" fillId="0" borderId="36" xfId="0" applyFont="1" applyFill="1" applyBorder="1" applyAlignment="1" applyProtection="1">
      <alignment horizontal="left" vertical="center"/>
      <protection/>
    </xf>
    <xf numFmtId="0" fontId="122" fillId="0" borderId="37" xfId="0" applyFont="1" applyFill="1" applyBorder="1" applyAlignment="1" applyProtection="1">
      <alignment horizontal="left" vertical="center"/>
      <protection/>
    </xf>
    <xf numFmtId="0" fontId="117" fillId="57" borderId="78" xfId="0" applyFont="1" applyFill="1" applyBorder="1" applyAlignment="1" applyProtection="1">
      <alignment horizontal="left"/>
      <protection/>
    </xf>
    <xf numFmtId="0" fontId="117" fillId="57" borderId="36" xfId="0" applyFont="1" applyFill="1" applyBorder="1" applyAlignment="1" applyProtection="1">
      <alignment horizontal="left"/>
      <protection/>
    </xf>
    <xf numFmtId="0" fontId="117" fillId="57" borderId="79" xfId="0" applyFont="1" applyFill="1" applyBorder="1" applyAlignment="1" applyProtection="1">
      <alignment horizontal="left"/>
      <protection/>
    </xf>
    <xf numFmtId="0" fontId="117" fillId="57" borderId="80" xfId="0" applyFont="1" applyFill="1" applyBorder="1" applyAlignment="1" applyProtection="1">
      <alignment horizontal="left"/>
      <protection/>
    </xf>
    <xf numFmtId="0" fontId="117" fillId="57" borderId="34" xfId="0" applyFont="1" applyFill="1" applyBorder="1" applyAlignment="1" applyProtection="1">
      <alignment horizontal="left"/>
      <protection/>
    </xf>
    <xf numFmtId="0" fontId="117" fillId="57" borderId="81" xfId="0" applyFont="1" applyFill="1" applyBorder="1" applyAlignment="1" applyProtection="1">
      <alignment horizontal="left"/>
      <protection/>
    </xf>
    <xf numFmtId="0" fontId="10" fillId="0" borderId="71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horizontal="left"/>
      <protection locked="0"/>
    </xf>
    <xf numFmtId="0" fontId="135" fillId="63" borderId="65" xfId="0" applyFont="1" applyFill="1" applyBorder="1" applyAlignment="1" applyProtection="1">
      <alignment horizontal="center" vertical="center"/>
      <protection/>
    </xf>
    <xf numFmtId="0" fontId="135" fillId="63" borderId="66" xfId="0" applyFont="1" applyFill="1" applyBorder="1" applyAlignment="1" applyProtection="1">
      <alignment horizontal="center" vertical="center"/>
      <protection/>
    </xf>
    <xf numFmtId="0" fontId="135" fillId="63" borderId="53" xfId="0" applyFont="1" applyFill="1" applyBorder="1" applyAlignment="1" applyProtection="1">
      <alignment horizontal="center" vertical="center"/>
      <protection/>
    </xf>
    <xf numFmtId="0" fontId="113" fillId="0" borderId="82" xfId="0" applyFont="1" applyBorder="1" applyAlignment="1" applyProtection="1">
      <alignment horizontal="left" vertical="center" wrapText="1"/>
      <protection locked="0"/>
    </xf>
    <xf numFmtId="0" fontId="113" fillId="0" borderId="83" xfId="0" applyFont="1" applyBorder="1" applyAlignment="1" applyProtection="1">
      <alignment horizontal="left" vertical="center" wrapText="1"/>
      <protection locked="0"/>
    </xf>
    <xf numFmtId="0" fontId="113" fillId="0" borderId="84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13" fillId="53" borderId="67" xfId="0" applyFont="1" applyFill="1" applyBorder="1" applyAlignment="1" applyProtection="1">
      <alignment horizontal="left" vertical="center"/>
      <protection locked="0"/>
    </xf>
    <xf numFmtId="0" fontId="113" fillId="53" borderId="59" xfId="0" applyFont="1" applyFill="1" applyBorder="1" applyAlignment="1" applyProtection="1">
      <alignment horizontal="left" vertical="center"/>
      <protection locked="0"/>
    </xf>
    <xf numFmtId="0" fontId="113" fillId="53" borderId="43" xfId="0" applyFont="1" applyFill="1" applyBorder="1" applyAlignment="1" applyProtection="1">
      <alignment horizontal="left" vertical="center"/>
      <protection locked="0"/>
    </xf>
    <xf numFmtId="0" fontId="113" fillId="53" borderId="41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left" vertical="center"/>
      <protection/>
    </xf>
    <xf numFmtId="0" fontId="4" fillId="0" borderId="65" xfId="0" applyFont="1" applyFill="1" applyBorder="1" applyAlignment="1" applyProtection="1">
      <alignment horizontal="left" vertical="center"/>
      <protection/>
    </xf>
    <xf numFmtId="0" fontId="4" fillId="0" borderId="66" xfId="0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left" vertical="center"/>
      <protection/>
    </xf>
    <xf numFmtId="0" fontId="117" fillId="0" borderId="0" xfId="0" applyFont="1" applyBorder="1" applyAlignment="1" applyProtection="1">
      <alignment horizontal="center" wrapText="1"/>
      <protection/>
    </xf>
    <xf numFmtId="0" fontId="117" fillId="0" borderId="0" xfId="0" applyFont="1" applyBorder="1" applyAlignment="1" applyProtection="1">
      <alignment horizontal="left"/>
      <protection/>
    </xf>
    <xf numFmtId="0" fontId="117" fillId="56" borderId="85" xfId="0" applyFont="1" applyFill="1" applyBorder="1" applyAlignment="1" applyProtection="1">
      <alignment horizontal="center" wrapText="1"/>
      <protection/>
    </xf>
    <xf numFmtId="0" fontId="117" fillId="56" borderId="86" xfId="0" applyFont="1" applyFill="1" applyBorder="1" applyAlignment="1" applyProtection="1">
      <alignment horizontal="center" wrapText="1"/>
      <protection/>
    </xf>
    <xf numFmtId="0" fontId="117" fillId="56" borderId="87" xfId="0" applyFont="1" applyFill="1" applyBorder="1" applyAlignment="1" applyProtection="1">
      <alignment horizontal="center" wrapText="1"/>
      <protection/>
    </xf>
    <xf numFmtId="0" fontId="113" fillId="53" borderId="88" xfId="0" applyFont="1" applyFill="1" applyBorder="1" applyAlignment="1" applyProtection="1">
      <alignment horizontal="left" vertical="center"/>
      <protection locked="0"/>
    </xf>
    <xf numFmtId="0" fontId="113" fillId="53" borderId="89" xfId="0" applyFont="1" applyFill="1" applyBorder="1" applyAlignment="1" applyProtection="1">
      <alignment horizontal="left" vertical="center"/>
      <protection locked="0"/>
    </xf>
    <xf numFmtId="0" fontId="117" fillId="0" borderId="0" xfId="0" applyFont="1" applyBorder="1" applyAlignment="1" applyProtection="1">
      <alignment horizontal="center"/>
      <protection/>
    </xf>
    <xf numFmtId="0" fontId="123" fillId="0" borderId="39" xfId="0" applyFont="1" applyBorder="1" applyAlignment="1" applyProtection="1">
      <alignment horizontal="center"/>
      <protection/>
    </xf>
    <xf numFmtId="0" fontId="123" fillId="0" borderId="32" xfId="0" applyFont="1" applyBorder="1" applyAlignment="1" applyProtection="1">
      <alignment horizontal="center"/>
      <protection/>
    </xf>
    <xf numFmtId="0" fontId="123" fillId="0" borderId="33" xfId="0" applyFont="1" applyBorder="1" applyAlignment="1" applyProtection="1">
      <alignment horizontal="center"/>
      <protection/>
    </xf>
    <xf numFmtId="0" fontId="117" fillId="0" borderId="26" xfId="0" applyFont="1" applyBorder="1" applyAlignment="1" applyProtection="1">
      <alignment horizontal="right"/>
      <protection/>
    </xf>
    <xf numFmtId="0" fontId="117" fillId="0" borderId="0" xfId="0" applyFont="1" applyBorder="1" applyAlignment="1" applyProtection="1">
      <alignment horizontal="right"/>
      <protection/>
    </xf>
    <xf numFmtId="0" fontId="14" fillId="0" borderId="34" xfId="0" applyFont="1" applyFill="1" applyBorder="1" applyAlignment="1" applyProtection="1">
      <alignment horizontal="left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20" fillId="0" borderId="0" xfId="0" applyFont="1" applyAlignment="1" applyProtection="1">
      <alignment horizontal="center"/>
      <protection/>
    </xf>
    <xf numFmtId="0" fontId="118" fillId="53" borderId="29" xfId="0" applyFont="1" applyFill="1" applyBorder="1" applyAlignment="1" applyProtection="1">
      <alignment horizontal="left" vertical="center" wrapText="1"/>
      <protection/>
    </xf>
    <xf numFmtId="0" fontId="118" fillId="53" borderId="40" xfId="0" applyFont="1" applyFill="1" applyBorder="1" applyAlignment="1" applyProtection="1">
      <alignment horizontal="left" vertical="center" wrapText="1"/>
      <protection/>
    </xf>
    <xf numFmtId="0" fontId="118" fillId="53" borderId="59" xfId="0" applyFont="1" applyFill="1" applyBorder="1" applyAlignment="1" applyProtection="1">
      <alignment horizontal="left" vertical="center" wrapText="1"/>
      <protection/>
    </xf>
    <xf numFmtId="0" fontId="113" fillId="53" borderId="26" xfId="0" applyFont="1" applyFill="1" applyBorder="1" applyAlignment="1" applyProtection="1">
      <alignment horizontal="left" vertical="center"/>
      <protection locked="0"/>
    </xf>
    <xf numFmtId="0" fontId="113" fillId="53" borderId="55" xfId="0" applyFont="1" applyFill="1" applyBorder="1" applyAlignment="1" applyProtection="1">
      <alignment horizontal="left" vertical="center"/>
      <protection locked="0"/>
    </xf>
    <xf numFmtId="44" fontId="3" fillId="57" borderId="90" xfId="75" applyFont="1" applyFill="1" applyBorder="1" applyAlignment="1" applyProtection="1">
      <alignment horizontal="center" vertical="center"/>
      <protection/>
    </xf>
    <xf numFmtId="44" fontId="3" fillId="57" borderId="91" xfId="75" applyFont="1" applyFill="1" applyBorder="1" applyAlignment="1" applyProtection="1">
      <alignment horizontal="center" vertical="center"/>
      <protection/>
    </xf>
    <xf numFmtId="0" fontId="117" fillId="57" borderId="88" xfId="0" applyFont="1" applyFill="1" applyBorder="1" applyAlignment="1" applyProtection="1">
      <alignment horizontal="center" vertical="center"/>
      <protection/>
    </xf>
    <xf numFmtId="0" fontId="117" fillId="57" borderId="76" xfId="0" applyFont="1" applyFill="1" applyBorder="1" applyAlignment="1" applyProtection="1">
      <alignment horizontal="center" vertical="center"/>
      <protection/>
    </xf>
    <xf numFmtId="0" fontId="117" fillId="57" borderId="77" xfId="0" applyFont="1" applyFill="1" applyBorder="1" applyAlignment="1" applyProtection="1">
      <alignment horizontal="center" vertical="center"/>
      <protection/>
    </xf>
    <xf numFmtId="0" fontId="117" fillId="57" borderId="88" xfId="0" applyFont="1" applyFill="1" applyBorder="1" applyAlignment="1" applyProtection="1">
      <alignment horizontal="center"/>
      <protection/>
    </xf>
    <xf numFmtId="0" fontId="117" fillId="57" borderId="76" xfId="0" applyFont="1" applyFill="1" applyBorder="1" applyAlignment="1" applyProtection="1">
      <alignment horizontal="center"/>
      <protection/>
    </xf>
    <xf numFmtId="0" fontId="117" fillId="57" borderId="77" xfId="0" applyFont="1" applyFill="1" applyBorder="1" applyAlignment="1" applyProtection="1">
      <alignment horizontal="center"/>
      <protection/>
    </xf>
    <xf numFmtId="0" fontId="122" fillId="0" borderId="54" xfId="0" applyFont="1" applyFill="1" applyBorder="1" applyAlignment="1" applyProtection="1">
      <alignment horizontal="left" vertical="center"/>
      <protection/>
    </xf>
    <xf numFmtId="0" fontId="122" fillId="0" borderId="53" xfId="0" applyFont="1" applyFill="1" applyBorder="1" applyAlignment="1" applyProtection="1">
      <alignment horizontal="left" vertical="center"/>
      <protection/>
    </xf>
    <xf numFmtId="44" fontId="2" fillId="57" borderId="54" xfId="75" applyFont="1" applyFill="1" applyBorder="1" applyAlignment="1" applyProtection="1">
      <alignment horizontal="center"/>
      <protection/>
    </xf>
    <xf numFmtId="44" fontId="2" fillId="57" borderId="92" xfId="75" applyFont="1" applyFill="1" applyBorder="1" applyAlignment="1" applyProtection="1">
      <alignment horizontal="center"/>
      <protection/>
    </xf>
    <xf numFmtId="0" fontId="10" fillId="0" borderId="71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/>
    </xf>
    <xf numFmtId="0" fontId="132" fillId="57" borderId="65" xfId="0" applyFont="1" applyFill="1" applyBorder="1" applyAlignment="1" applyProtection="1">
      <alignment horizontal="center"/>
      <protection/>
    </xf>
    <xf numFmtId="0" fontId="132" fillId="57" borderId="53" xfId="0" applyFont="1" applyFill="1" applyBorder="1" applyAlignment="1" applyProtection="1">
      <alignment horizontal="center"/>
      <protection/>
    </xf>
    <xf numFmtId="7" fontId="5" fillId="57" borderId="88" xfId="75" applyNumberFormat="1" applyFont="1" applyFill="1" applyBorder="1" applyAlignment="1" applyProtection="1">
      <alignment vertical="center"/>
      <protection/>
    </xf>
    <xf numFmtId="7" fontId="5" fillId="57" borderId="77" xfId="75" applyNumberFormat="1" applyFont="1" applyFill="1" applyBorder="1" applyAlignment="1" applyProtection="1">
      <alignment vertical="center"/>
      <protection/>
    </xf>
    <xf numFmtId="44" fontId="2" fillId="57" borderId="62" xfId="75" applyFont="1" applyFill="1" applyBorder="1" applyAlignment="1" applyProtection="1">
      <alignment horizontal="center" vertical="center"/>
      <protection/>
    </xf>
    <xf numFmtId="6" fontId="5" fillId="0" borderId="65" xfId="0" applyNumberFormat="1" applyFont="1" applyFill="1" applyBorder="1" applyAlignment="1" applyProtection="1">
      <alignment horizontal="left" vertical="center"/>
      <protection/>
    </xf>
    <xf numFmtId="6" fontId="5" fillId="0" borderId="92" xfId="0" applyNumberFormat="1" applyFont="1" applyFill="1" applyBorder="1" applyAlignment="1" applyProtection="1">
      <alignment horizontal="left" vertical="center"/>
      <protection/>
    </xf>
    <xf numFmtId="0" fontId="3" fillId="57" borderId="93" xfId="0" applyFont="1" applyFill="1" applyBorder="1" applyAlignment="1" applyProtection="1">
      <alignment horizontal="center" vertical="center"/>
      <protection/>
    </xf>
    <xf numFmtId="0" fontId="3" fillId="57" borderId="94" xfId="0" applyFont="1" applyFill="1" applyBorder="1" applyAlignment="1" applyProtection="1">
      <alignment horizontal="center" vertical="center"/>
      <protection/>
    </xf>
    <xf numFmtId="0" fontId="137" fillId="0" borderId="68" xfId="0" applyFont="1" applyBorder="1" applyAlignment="1" applyProtection="1">
      <alignment horizontal="left" vertical="top" wrapText="1"/>
      <protection/>
    </xf>
    <xf numFmtId="0" fontId="137" fillId="0" borderId="36" xfId="0" applyFont="1" applyBorder="1" applyAlignment="1" applyProtection="1">
      <alignment horizontal="left" vertical="top" wrapText="1"/>
      <protection/>
    </xf>
    <xf numFmtId="0" fontId="137" fillId="0" borderId="69" xfId="0" applyFont="1" applyBorder="1" applyAlignment="1" applyProtection="1">
      <alignment horizontal="left" vertical="top" wrapText="1"/>
      <protection/>
    </xf>
    <xf numFmtId="0" fontId="137" fillId="0" borderId="70" xfId="0" applyFont="1" applyBorder="1" applyAlignment="1" applyProtection="1">
      <alignment horizontal="left" vertical="top" wrapText="1"/>
      <protection/>
    </xf>
    <xf numFmtId="0" fontId="137" fillId="0" borderId="0" xfId="0" applyFont="1" applyBorder="1" applyAlignment="1" applyProtection="1">
      <alignment horizontal="left" vertical="top" wrapText="1"/>
      <protection/>
    </xf>
    <xf numFmtId="0" fontId="137" fillId="0" borderId="55" xfId="0" applyFont="1" applyBorder="1" applyAlignment="1" applyProtection="1">
      <alignment horizontal="left" vertical="top" wrapText="1"/>
      <protection/>
    </xf>
    <xf numFmtId="0" fontId="137" fillId="0" borderId="71" xfId="0" applyFont="1" applyBorder="1" applyAlignment="1" applyProtection="1">
      <alignment horizontal="left" vertical="top" wrapText="1"/>
      <protection/>
    </xf>
    <xf numFmtId="0" fontId="137" fillId="0" borderId="34" xfId="0" applyFont="1" applyBorder="1" applyAlignment="1" applyProtection="1">
      <alignment horizontal="left" vertical="top" wrapText="1"/>
      <protection/>
    </xf>
    <xf numFmtId="0" fontId="137" fillId="0" borderId="41" xfId="0" applyFont="1" applyBorder="1" applyAlignment="1" applyProtection="1">
      <alignment horizontal="left" vertical="top" wrapText="1"/>
      <protection/>
    </xf>
    <xf numFmtId="0" fontId="113" fillId="0" borderId="34" xfId="0" applyFont="1" applyBorder="1" applyAlignment="1" applyProtection="1">
      <alignment horizontal="center"/>
      <protection/>
    </xf>
    <xf numFmtId="0" fontId="138" fillId="0" borderId="40" xfId="0" applyFont="1" applyBorder="1" applyAlignment="1" applyProtection="1">
      <alignment horizontal="center"/>
      <protection/>
    </xf>
    <xf numFmtId="0" fontId="113" fillId="0" borderId="40" xfId="0" applyFont="1" applyBorder="1" applyAlignment="1" applyProtection="1">
      <alignment horizontal="center"/>
      <protection/>
    </xf>
    <xf numFmtId="0" fontId="114" fillId="0" borderId="25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44" fontId="2" fillId="57" borderId="95" xfId="75" applyFont="1" applyFill="1" applyBorder="1" applyAlignment="1" applyProtection="1">
      <alignment horizontal="center" vertical="center"/>
      <protection/>
    </xf>
    <xf numFmtId="44" fontId="2" fillId="57" borderId="33" xfId="75" applyFont="1" applyFill="1" applyBorder="1" applyAlignment="1" applyProtection="1">
      <alignment horizontal="center" vertical="center"/>
      <protection/>
    </xf>
    <xf numFmtId="44" fontId="2" fillId="57" borderId="96" xfId="75" applyFont="1" applyFill="1" applyBorder="1" applyAlignment="1" applyProtection="1">
      <alignment horizontal="center" vertical="center"/>
      <protection/>
    </xf>
    <xf numFmtId="44" fontId="2" fillId="57" borderId="31" xfId="75" applyFont="1" applyFill="1" applyBorder="1" applyAlignment="1" applyProtection="1">
      <alignment horizontal="center" vertical="center"/>
      <protection/>
    </xf>
    <xf numFmtId="0" fontId="5" fillId="53" borderId="43" xfId="0" applyFont="1" applyFill="1" applyBorder="1" applyAlignment="1" applyProtection="1">
      <alignment horizontal="left" vertical="center"/>
      <protection locked="0"/>
    </xf>
    <xf numFmtId="0" fontId="5" fillId="53" borderId="41" xfId="0" applyFont="1" applyFill="1" applyBorder="1" applyAlignment="1" applyProtection="1">
      <alignment horizontal="left" vertical="center"/>
      <protection locked="0"/>
    </xf>
    <xf numFmtId="0" fontId="10" fillId="0" borderId="68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13" fillId="0" borderId="97" xfId="0" applyFont="1" applyBorder="1" applyAlignment="1" applyProtection="1">
      <alignment horizontal="left" vertical="center" wrapText="1"/>
      <protection locked="0"/>
    </xf>
    <xf numFmtId="0" fontId="113" fillId="0" borderId="40" xfId="0" applyFont="1" applyBorder="1" applyAlignment="1" applyProtection="1">
      <alignment horizontal="left" vertical="center" wrapText="1"/>
      <protection locked="0"/>
    </xf>
    <xf numFmtId="0" fontId="113" fillId="0" borderId="98" xfId="0" applyFont="1" applyBorder="1" applyAlignment="1" applyProtection="1">
      <alignment horizontal="left" vertical="center" wrapText="1"/>
      <protection locked="0"/>
    </xf>
    <xf numFmtId="0" fontId="117" fillId="0" borderId="0" xfId="0" applyFont="1" applyAlignment="1" applyProtection="1">
      <alignment horizontal="left" wrapText="1"/>
      <protection/>
    </xf>
    <xf numFmtId="0" fontId="117" fillId="57" borderId="97" xfId="0" applyFont="1" applyFill="1" applyBorder="1" applyAlignment="1" applyProtection="1">
      <alignment horizontal="left"/>
      <protection/>
    </xf>
    <xf numFmtId="0" fontId="117" fillId="57" borderId="40" xfId="0" applyFont="1" applyFill="1" applyBorder="1" applyAlignment="1" applyProtection="1">
      <alignment horizontal="left"/>
      <protection/>
    </xf>
    <xf numFmtId="0" fontId="117" fillId="57" borderId="98" xfId="0" applyFont="1" applyFill="1" applyBorder="1" applyAlignment="1" applyProtection="1">
      <alignment horizontal="left"/>
      <protection/>
    </xf>
    <xf numFmtId="0" fontId="113" fillId="0" borderId="97" xfId="0" applyFont="1" applyFill="1" applyBorder="1" applyAlignment="1" applyProtection="1">
      <alignment horizontal="left" vertical="center" wrapText="1"/>
      <protection locked="0"/>
    </xf>
    <xf numFmtId="0" fontId="113" fillId="0" borderId="40" xfId="0" applyFont="1" applyFill="1" applyBorder="1" applyAlignment="1" applyProtection="1">
      <alignment horizontal="left" vertical="center" wrapText="1"/>
      <protection locked="0"/>
    </xf>
    <xf numFmtId="0" fontId="113" fillId="0" borderId="98" xfId="0" applyFont="1" applyFill="1" applyBorder="1" applyAlignment="1" applyProtection="1">
      <alignment horizontal="left" vertical="center" wrapText="1"/>
      <protection locked="0"/>
    </xf>
    <xf numFmtId="0" fontId="117" fillId="57" borderId="99" xfId="0" applyFont="1" applyFill="1" applyBorder="1" applyAlignment="1" applyProtection="1">
      <alignment horizontal="left"/>
      <protection/>
    </xf>
    <xf numFmtId="0" fontId="117" fillId="57" borderId="0" xfId="0" applyFont="1" applyFill="1" applyBorder="1" applyAlignment="1" applyProtection="1">
      <alignment horizontal="left"/>
      <protection/>
    </xf>
    <xf numFmtId="0" fontId="117" fillId="57" borderId="100" xfId="0" applyFont="1" applyFill="1" applyBorder="1" applyAlignment="1" applyProtection="1">
      <alignment horizontal="left"/>
      <protection/>
    </xf>
    <xf numFmtId="0" fontId="138" fillId="0" borderId="0" xfId="0" applyFont="1" applyAlignment="1" applyProtection="1">
      <alignment horizontal="center"/>
      <protection/>
    </xf>
    <xf numFmtId="0" fontId="2" fillId="57" borderId="39" xfId="0" applyFont="1" applyFill="1" applyBorder="1" applyAlignment="1" applyProtection="1">
      <alignment horizontal="center" vertical="center"/>
      <protection/>
    </xf>
    <xf numFmtId="0" fontId="2" fillId="57" borderId="101" xfId="0" applyFont="1" applyFill="1" applyBorder="1" applyAlignment="1" applyProtection="1">
      <alignment horizontal="center" vertical="center"/>
      <protection/>
    </xf>
    <xf numFmtId="0" fontId="2" fillId="57" borderId="24" xfId="0" applyFont="1" applyFill="1" applyBorder="1" applyAlignment="1" applyProtection="1">
      <alignment horizontal="center" vertical="center"/>
      <protection/>
    </xf>
    <xf numFmtId="0" fontId="2" fillId="57" borderId="102" xfId="0" applyFont="1" applyFill="1" applyBorder="1" applyAlignment="1" applyProtection="1">
      <alignment horizontal="center" vertical="center"/>
      <protection/>
    </xf>
    <xf numFmtId="0" fontId="127" fillId="0" borderId="0" xfId="115" applyFont="1" applyFill="1" applyBorder="1" applyAlignment="1" applyProtection="1">
      <alignment vertical="center"/>
      <protection locked="0"/>
    </xf>
    <xf numFmtId="0" fontId="127" fillId="0" borderId="0" xfId="115" applyFont="1" applyFill="1" applyAlignment="1" applyProtection="1">
      <alignment horizontal="left"/>
      <protection/>
    </xf>
    <xf numFmtId="0" fontId="127" fillId="0" borderId="0" xfId="115" applyFont="1" applyFill="1" applyAlignment="1" applyProtection="1">
      <alignment/>
      <protection/>
    </xf>
    <xf numFmtId="0" fontId="127" fillId="0" borderId="0" xfId="115" applyFont="1" applyAlignment="1" applyProtection="1">
      <alignment horizontal="left"/>
      <protection/>
    </xf>
    <xf numFmtId="0" fontId="139" fillId="64" borderId="65" xfId="0" applyFont="1" applyFill="1" applyBorder="1" applyAlignment="1" applyProtection="1">
      <alignment horizontal="center"/>
      <protection/>
    </xf>
    <xf numFmtId="0" fontId="139" fillId="64" borderId="66" xfId="0" applyFont="1" applyFill="1" applyBorder="1" applyAlignment="1" applyProtection="1">
      <alignment horizontal="center"/>
      <protection/>
    </xf>
    <xf numFmtId="0" fontId="139" fillId="64" borderId="53" xfId="0" applyFont="1" applyFill="1" applyBorder="1" applyAlignment="1" applyProtection="1">
      <alignment horizont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27" fillId="0" borderId="0" xfId="115" applyFont="1" applyAlignment="1" applyProtection="1">
      <alignment/>
      <protection/>
    </xf>
    <xf numFmtId="0" fontId="127" fillId="0" borderId="0" xfId="115" applyFont="1" applyFill="1" applyAlignment="1" applyProtection="1">
      <alignment/>
      <protection/>
    </xf>
    <xf numFmtId="0" fontId="127" fillId="0" borderId="0" xfId="115" applyFont="1" applyAlignment="1">
      <alignment/>
    </xf>
    <xf numFmtId="6" fontId="19" fillId="0" borderId="26" xfId="0" applyNumberFormat="1" applyFont="1" applyFill="1" applyBorder="1" applyAlignment="1" applyProtection="1">
      <alignment horizontal="center" vertical="center"/>
      <protection/>
    </xf>
    <xf numFmtId="6" fontId="19" fillId="0" borderId="0" xfId="0" applyNumberFormat="1" applyFont="1" applyFill="1" applyBorder="1" applyAlignment="1" applyProtection="1">
      <alignment horizontal="center" vertical="center"/>
      <protection/>
    </xf>
    <xf numFmtId="6" fontId="19" fillId="0" borderId="30" xfId="0" applyNumberFormat="1" applyFont="1" applyFill="1" applyBorder="1" applyAlignment="1" applyProtection="1">
      <alignment horizontal="center" vertical="center"/>
      <protection/>
    </xf>
    <xf numFmtId="0" fontId="140" fillId="64" borderId="65" xfId="0" applyFont="1" applyFill="1" applyBorder="1" applyAlignment="1" applyProtection="1">
      <alignment horizontal="center" vertical="center"/>
      <protection/>
    </xf>
    <xf numFmtId="0" fontId="140" fillId="64" borderId="66" xfId="0" applyFont="1" applyFill="1" applyBorder="1" applyAlignment="1" applyProtection="1">
      <alignment horizontal="center" vertical="center"/>
      <protection/>
    </xf>
    <xf numFmtId="0" fontId="140" fillId="64" borderId="53" xfId="0" applyFont="1" applyFill="1" applyBorder="1" applyAlignment="1" applyProtection="1">
      <alignment horizontal="center" vertical="center"/>
      <protection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Currency 10" xfId="77"/>
    <cellStyle name="Currency 11" xfId="78"/>
    <cellStyle name="Currency 2" xfId="79"/>
    <cellStyle name="Currency 2 2" xfId="80"/>
    <cellStyle name="Currency 2 2 2" xfId="81"/>
    <cellStyle name="Currency 2 2 3" xfId="82"/>
    <cellStyle name="Currency 2 3" xfId="83"/>
    <cellStyle name="Currency 2 3 2" xfId="84"/>
    <cellStyle name="Currency 2 4" xfId="85"/>
    <cellStyle name="Currency 2 5" xfId="86"/>
    <cellStyle name="Currency 2 6" xfId="87"/>
    <cellStyle name="Currency 2 7" xfId="88"/>
    <cellStyle name="Currency 3" xfId="89"/>
    <cellStyle name="Currency 3 2" xfId="90"/>
    <cellStyle name="Currency 4" xfId="91"/>
    <cellStyle name="Currency 5" xfId="92"/>
    <cellStyle name="Currency 6" xfId="93"/>
    <cellStyle name="Currency 7" xfId="94"/>
    <cellStyle name="Currency 7 2" xfId="95"/>
    <cellStyle name="Currency 7 3" xfId="96"/>
    <cellStyle name="Currency 8" xfId="97"/>
    <cellStyle name="Currency 8 2" xfId="98"/>
    <cellStyle name="Currency 8 3" xfId="99"/>
    <cellStyle name="Currency 9" xfId="100"/>
    <cellStyle name="Excel Built-in Currency" xfId="101"/>
    <cellStyle name="Explanatory Text" xfId="102"/>
    <cellStyle name="Explanatory Text 2" xfId="103"/>
    <cellStyle name="Followed Hyperlink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Hyperlink 2" xfId="116"/>
    <cellStyle name="Hyperlink 3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" xfId="124"/>
    <cellStyle name="Normal 10" xfId="125"/>
    <cellStyle name="Normal 10 2" xfId="126"/>
    <cellStyle name="Normal 10 2 2" xfId="127"/>
    <cellStyle name="Normal 10 3" xfId="128"/>
    <cellStyle name="Normal 10 3 2" xfId="129"/>
    <cellStyle name="Normal 10 4" xfId="130"/>
    <cellStyle name="Normal 10 5" xfId="131"/>
    <cellStyle name="Normal 10 6" xfId="132"/>
    <cellStyle name="Normal 11" xfId="133"/>
    <cellStyle name="Normal 12" xfId="134"/>
    <cellStyle name="Normal 12 2" xfId="135"/>
    <cellStyle name="Normal 2" xfId="136"/>
    <cellStyle name="Normal 2 2" xfId="137"/>
    <cellStyle name="Normal 2 2 2" xfId="138"/>
    <cellStyle name="Normal 2 2 3" xfId="139"/>
    <cellStyle name="Normal 2 2 3 2" xfId="140"/>
    <cellStyle name="Normal 2 2 4" xfId="141"/>
    <cellStyle name="Normal 2 2 5" xfId="142"/>
    <cellStyle name="Normal 2 2 6" xfId="143"/>
    <cellStyle name="Normal 2 2 7" xfId="144"/>
    <cellStyle name="Normal 2 3" xfId="145"/>
    <cellStyle name="Normal 2_All Changes for 06 01 10 - USD" xfId="146"/>
    <cellStyle name="Normal 3" xfId="147"/>
    <cellStyle name="Normal 3 2" xfId="148"/>
    <cellStyle name="Normal 4" xfId="149"/>
    <cellStyle name="Normal 5" xfId="150"/>
    <cellStyle name="Normal 5 2" xfId="151"/>
    <cellStyle name="Normal 6" xfId="152"/>
    <cellStyle name="Normal 6 2" xfId="153"/>
    <cellStyle name="Normal 6 2 2" xfId="154"/>
    <cellStyle name="Normal 6 2 2 2" xfId="155"/>
    <cellStyle name="Normal 6 3" xfId="156"/>
    <cellStyle name="Normal 6 3 2" xfId="157"/>
    <cellStyle name="Normal 6 4" xfId="158"/>
    <cellStyle name="Normal 6 5" xfId="159"/>
    <cellStyle name="Normal 6 6" xfId="160"/>
    <cellStyle name="Normal 7" xfId="161"/>
    <cellStyle name="Normal 7 2" xfId="162"/>
    <cellStyle name="Normal 7 2 2" xfId="163"/>
    <cellStyle name="Normal 7 3" xfId="164"/>
    <cellStyle name="Normal 7 3 2" xfId="165"/>
    <cellStyle name="Normal 7 4" xfId="166"/>
    <cellStyle name="Normal 8" xfId="167"/>
    <cellStyle name="Normal 8 2" xfId="168"/>
    <cellStyle name="Normal 8 2 2" xfId="169"/>
    <cellStyle name="Normal 8 3" xfId="170"/>
    <cellStyle name="Normal 8 3 2" xfId="171"/>
    <cellStyle name="Normal 8 4" xfId="172"/>
    <cellStyle name="Normal 8 5" xfId="173"/>
    <cellStyle name="Normal 9" xfId="174"/>
    <cellStyle name="Normal 9 2" xfId="175"/>
    <cellStyle name="Normal 9 2 2" xfId="176"/>
    <cellStyle name="Normal 9 3" xfId="177"/>
    <cellStyle name="Normal 9 3 2" xfId="178"/>
    <cellStyle name="Normal 9 4" xfId="179"/>
    <cellStyle name="Normal 9 5" xfId="180"/>
    <cellStyle name="Normal 9 6" xfId="181"/>
    <cellStyle name="Note" xfId="182"/>
    <cellStyle name="Note 2" xfId="183"/>
    <cellStyle name="Output" xfId="184"/>
    <cellStyle name="Output 2" xfId="185"/>
    <cellStyle name="Percent" xfId="186"/>
    <cellStyle name="Percent 2" xfId="187"/>
    <cellStyle name="Percent 3" xfId="188"/>
    <cellStyle name="Percent 4" xfId="189"/>
    <cellStyle name="Style 1" xfId="190"/>
    <cellStyle name="Style 1 2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dxfs count="14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3000030517578"/>
        </patternFill>
      </fill>
    </dxf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hyperlink" Target="https://www.oar.net/sites/oar.net/files/services/vmware/docs/VMwareProfessionalServices.pdf" TargetMode="External" /><Relationship Id="rId4" Type="http://schemas.openxmlformats.org/officeDocument/2006/relationships/hyperlink" Target="https://www.oar.net/sites/oar.net/files/services/vmware/docs/VMwareProfessionalServices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0</xdr:rowOff>
    </xdr:from>
    <xdr:to>
      <xdr:col>5</xdr:col>
      <xdr:colOff>1628775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0</xdr:rowOff>
    </xdr:from>
    <xdr:to>
      <xdr:col>16</xdr:col>
      <xdr:colOff>228600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17</xdr:col>
      <xdr:colOff>0</xdr:colOff>
      <xdr:row>95</xdr:row>
      <xdr:rowOff>9525</xdr:rowOff>
    </xdr:to>
    <xdr:sp>
      <xdr:nvSpPr>
        <xdr:cNvPr id="3" name="Rectangle 30"/>
        <xdr:cNvSpPr>
          <a:spLocks/>
        </xdr:cNvSpPr>
      </xdr:nvSpPr>
      <xdr:spPr>
        <a:xfrm>
          <a:off x="114300" y="19926300"/>
          <a:ext cx="99250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NEW VMWARE LICENSES and MAINTENANCE</a:t>
          </a:r>
        </a:p>
      </xdr:txBody>
    </xdr:sp>
    <xdr:clientData/>
  </xdr:twoCellAnchor>
  <xdr:twoCellAnchor>
    <xdr:from>
      <xdr:col>1</xdr:col>
      <xdr:colOff>0</xdr:colOff>
      <xdr:row>122</xdr:row>
      <xdr:rowOff>9525</xdr:rowOff>
    </xdr:from>
    <xdr:to>
      <xdr:col>13</xdr:col>
      <xdr:colOff>0</xdr:colOff>
      <xdr:row>123</xdr:row>
      <xdr:rowOff>9525</xdr:rowOff>
    </xdr:to>
    <xdr:sp>
      <xdr:nvSpPr>
        <xdr:cNvPr id="4" name="Rectangle 31"/>
        <xdr:cNvSpPr>
          <a:spLocks/>
        </xdr:cNvSpPr>
      </xdr:nvSpPr>
      <xdr:spPr>
        <a:xfrm>
          <a:off x="114300" y="26603325"/>
          <a:ext cx="7829550" cy="219075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MAINTENANCE RENEWAL of EXISTING VMWARE LICENSES</a:t>
          </a:r>
        </a:p>
      </xdr:txBody>
    </xdr:sp>
    <xdr:clientData/>
  </xdr:twoCellAnchor>
  <xdr:twoCellAnchor>
    <xdr:from>
      <xdr:col>14</xdr:col>
      <xdr:colOff>0</xdr:colOff>
      <xdr:row>122</xdr:row>
      <xdr:rowOff>0</xdr:rowOff>
    </xdr:from>
    <xdr:to>
      <xdr:col>18</xdr:col>
      <xdr:colOff>0</xdr:colOff>
      <xdr:row>123</xdr:row>
      <xdr:rowOff>0</xdr:rowOff>
    </xdr:to>
    <xdr:sp>
      <xdr:nvSpPr>
        <xdr:cNvPr id="5" name="Rectangle 32"/>
        <xdr:cNvSpPr>
          <a:spLocks/>
        </xdr:cNvSpPr>
      </xdr:nvSpPr>
      <xdr:spPr>
        <a:xfrm>
          <a:off x="8705850" y="26593800"/>
          <a:ext cx="2114550" cy="219075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GRAND TOTAL</a:t>
          </a:r>
        </a:p>
      </xdr:txBody>
    </xdr:sp>
    <xdr:clientData/>
  </xdr:twoCellAnchor>
  <xdr:twoCellAnchor>
    <xdr:from>
      <xdr:col>4</xdr:col>
      <xdr:colOff>19050</xdr:colOff>
      <xdr:row>120</xdr:row>
      <xdr:rowOff>9525</xdr:rowOff>
    </xdr:from>
    <xdr:to>
      <xdr:col>5</xdr:col>
      <xdr:colOff>1438275</xdr:colOff>
      <xdr:row>121</xdr:row>
      <xdr:rowOff>47625</xdr:rowOff>
    </xdr:to>
    <xdr:sp>
      <xdr:nvSpPr>
        <xdr:cNvPr id="6" name="Rounded Rectangle 35">
          <a:hlinkClick r:id="rId3"/>
        </xdr:cNvPr>
        <xdr:cNvSpPr>
          <a:spLocks/>
        </xdr:cNvSpPr>
      </xdr:nvSpPr>
      <xdr:spPr>
        <a:xfrm>
          <a:off x="133350" y="26184225"/>
          <a:ext cx="2343150" cy="26670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  <xdr:twoCellAnchor>
    <xdr:from>
      <xdr:col>5</xdr:col>
      <xdr:colOff>0</xdr:colOff>
      <xdr:row>140</xdr:row>
      <xdr:rowOff>0</xdr:rowOff>
    </xdr:from>
    <xdr:to>
      <xdr:col>16</xdr:col>
      <xdr:colOff>0</xdr:colOff>
      <xdr:row>141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1038225" y="31089600"/>
          <a:ext cx="8477250" cy="2667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VMWARE TRAINING &amp; CONSULTING FORM</a:t>
          </a:r>
        </a:p>
      </xdr:txBody>
    </xdr:sp>
    <xdr:clientData/>
  </xdr:twoCellAnchor>
  <xdr:twoCellAnchor>
    <xdr:from>
      <xdr:col>6</xdr:col>
      <xdr:colOff>0</xdr:colOff>
      <xdr:row>145</xdr:row>
      <xdr:rowOff>0</xdr:rowOff>
    </xdr:from>
    <xdr:to>
      <xdr:col>14</xdr:col>
      <xdr:colOff>0</xdr:colOff>
      <xdr:row>146</xdr:row>
      <xdr:rowOff>0</xdr:rowOff>
    </xdr:to>
    <xdr:sp>
      <xdr:nvSpPr>
        <xdr:cNvPr id="8" name="Rounded Rectangle 1"/>
        <xdr:cNvSpPr>
          <a:spLocks/>
        </xdr:cNvSpPr>
      </xdr:nvSpPr>
      <xdr:spPr>
        <a:xfrm>
          <a:off x="3524250" y="32165925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TRAINING COURSES</a:t>
          </a:r>
        </a:p>
      </xdr:txBody>
    </xdr:sp>
    <xdr:clientData/>
  </xdr:twoCellAnchor>
  <xdr:twoCellAnchor>
    <xdr:from>
      <xdr:col>6</xdr:col>
      <xdr:colOff>0</xdr:colOff>
      <xdr:row>171</xdr:row>
      <xdr:rowOff>0</xdr:rowOff>
    </xdr:from>
    <xdr:to>
      <xdr:col>14</xdr:col>
      <xdr:colOff>0</xdr:colOff>
      <xdr:row>172</xdr:row>
      <xdr:rowOff>0</xdr:rowOff>
    </xdr:to>
    <xdr:sp>
      <xdr:nvSpPr>
        <xdr:cNvPr id="9" name="Rounded Rectangle 36"/>
        <xdr:cNvSpPr>
          <a:spLocks/>
        </xdr:cNvSpPr>
      </xdr:nvSpPr>
      <xdr:spPr>
        <a:xfrm>
          <a:off x="3524250" y="39414450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CONSULTING</a:t>
          </a:r>
          <a:r>
            <a:rPr lang="en-US" cap="none" sz="1200" b="1" i="0" u="none" baseline="0">
              <a:solidFill>
                <a:srgbClr val="FFFFFF"/>
              </a:solidFill>
            </a:rPr>
            <a:t> SERVICES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10</xdr:col>
      <xdr:colOff>285750</xdr:colOff>
      <xdr:row>182</xdr:row>
      <xdr:rowOff>66675</xdr:rowOff>
    </xdr:to>
    <xdr:sp>
      <xdr:nvSpPr>
        <xdr:cNvPr id="10" name="Rounded Rectangle 39">
          <a:hlinkClick r:id="rId4"/>
        </xdr:cNvPr>
        <xdr:cNvSpPr>
          <a:spLocks/>
        </xdr:cNvSpPr>
      </xdr:nvSpPr>
      <xdr:spPr>
        <a:xfrm>
          <a:off x="4810125" y="41529000"/>
          <a:ext cx="1438275" cy="428625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87"/>
  <sheetViews>
    <sheetView showGridLines="0" tabSelected="1" view="pageBreakPreview" zoomScaleSheetLayoutView="100" zoomScalePageLayoutView="75" workbookViewId="0" topLeftCell="A1">
      <selection activeCell="E98" sqref="E98:F98"/>
    </sheetView>
  </sheetViews>
  <sheetFormatPr defaultColWidth="9.140625" defaultRowHeight="15"/>
  <cols>
    <col min="1" max="1" width="1.7109375" style="1" customWidth="1"/>
    <col min="2" max="3" width="9.140625" style="179" hidden="1" customWidth="1"/>
    <col min="4" max="4" width="9.140625" style="182" hidden="1" customWidth="1"/>
    <col min="5" max="5" width="13.8515625" style="1" customWidth="1"/>
    <col min="6" max="6" width="37.28125" style="1" customWidth="1"/>
    <col min="7" max="7" width="12.57421875" style="1" customWidth="1"/>
    <col min="8" max="8" width="6.7109375" style="1" customWidth="1"/>
    <col min="9" max="9" width="6.00390625" style="1" customWidth="1"/>
    <col min="10" max="10" width="11.28125" style="1" customWidth="1"/>
    <col min="11" max="11" width="11.57421875" style="1" customWidth="1"/>
    <col min="12" max="12" width="8.140625" style="1" customWidth="1"/>
    <col min="13" max="13" width="10.00390625" style="1" customWidth="1"/>
    <col min="14" max="14" width="11.421875" style="1" customWidth="1"/>
    <col min="15" max="15" width="2.7109375" style="1" customWidth="1"/>
    <col min="16" max="16" width="9.421875" style="1" customWidth="1"/>
    <col min="17" max="17" width="7.8515625" style="1" customWidth="1"/>
    <col min="18" max="18" width="11.7109375" style="1" customWidth="1"/>
    <col min="19" max="16384" width="9.140625" style="1" customWidth="1"/>
  </cols>
  <sheetData>
    <row r="1" spans="2:17" ht="24" customHeight="1">
      <c r="B1" s="179" t="s">
        <v>356</v>
      </c>
      <c r="C1" s="179" t="s">
        <v>357</v>
      </c>
      <c r="D1" s="182" t="s">
        <v>358</v>
      </c>
      <c r="E1" s="16" t="s">
        <v>493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5:18" ht="19.5" customHeight="1">
      <c r="E2" s="412" t="s">
        <v>186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2:18" ht="15" customHeight="1">
      <c r="B3" s="179" t="s">
        <v>181</v>
      </c>
      <c r="C3" s="179" t="s">
        <v>181</v>
      </c>
      <c r="D3" s="182" t="s">
        <v>181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5:18" ht="15" customHeight="1"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2:18" ht="15">
      <c r="B5" s="179" t="s">
        <v>86</v>
      </c>
      <c r="C5" s="179" t="s">
        <v>89</v>
      </c>
      <c r="D5" s="182" t="s">
        <v>86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5">
      <c r="B6" s="179" t="s">
        <v>226</v>
      </c>
      <c r="C6" s="179" t="s">
        <v>279</v>
      </c>
      <c r="D6" s="182" t="s">
        <v>226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3:18" ht="15">
      <c r="C7" s="179" t="s">
        <v>280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2:18" ht="15">
      <c r="B8" s="179" t="s">
        <v>89</v>
      </c>
      <c r="C8" s="179" t="s">
        <v>281</v>
      </c>
      <c r="D8" s="182" t="s">
        <v>89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2:18" ht="15">
      <c r="B9" s="179" t="s">
        <v>461</v>
      </c>
      <c r="D9" s="182" t="s">
        <v>461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2:18" ht="15">
      <c r="B10" s="179" t="s">
        <v>417</v>
      </c>
      <c r="C10" s="179" t="s">
        <v>206</v>
      </c>
      <c r="D10" s="182" t="s">
        <v>417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</row>
    <row r="11" spans="2:18" ht="15">
      <c r="B11" s="179" t="s">
        <v>236</v>
      </c>
      <c r="C11" s="179" t="s">
        <v>282</v>
      </c>
      <c r="D11" s="182" t="s">
        <v>236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</row>
    <row r="12" spans="2:18" ht="15">
      <c r="B12" s="179" t="s">
        <v>235</v>
      </c>
      <c r="C12" s="179" t="s">
        <v>283</v>
      </c>
      <c r="D12" s="182" t="s">
        <v>235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  <row r="13" spans="2:18" ht="15">
      <c r="B13" s="179" t="s">
        <v>194</v>
      </c>
      <c r="C13" s="179" t="s">
        <v>284</v>
      </c>
      <c r="D13" s="182" t="s">
        <v>194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2:18" ht="15">
      <c r="B14" s="179" t="s">
        <v>197</v>
      </c>
      <c r="C14" s="179" t="s">
        <v>285</v>
      </c>
      <c r="D14" s="182" t="s">
        <v>197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2:18" ht="15">
      <c r="B15" s="179" t="s">
        <v>200</v>
      </c>
      <c r="C15" s="179" t="s">
        <v>286</v>
      </c>
      <c r="D15" s="182" t="s">
        <v>200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3:18" ht="15">
      <c r="C16" s="179" t="s">
        <v>287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2:21" ht="15" customHeight="1">
      <c r="B17" s="179" t="s">
        <v>90</v>
      </c>
      <c r="C17" s="179" t="s">
        <v>288</v>
      </c>
      <c r="D17" s="182" t="s">
        <v>90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8"/>
      <c r="T17" s="18"/>
      <c r="U17" s="18"/>
    </row>
    <row r="18" spans="2:21" ht="15">
      <c r="B18" s="179" t="s">
        <v>148</v>
      </c>
      <c r="C18" s="179" t="s">
        <v>289</v>
      </c>
      <c r="D18" s="182" t="s">
        <v>148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8"/>
      <c r="T18" s="18"/>
      <c r="U18" s="18"/>
    </row>
    <row r="19" spans="2:21" ht="15">
      <c r="B19" s="179" t="s">
        <v>149</v>
      </c>
      <c r="C19" s="179" t="s">
        <v>290</v>
      </c>
      <c r="D19" s="182" t="s">
        <v>149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8"/>
      <c r="T19" s="18"/>
      <c r="U19" s="18"/>
    </row>
    <row r="20" spans="2:21" ht="15">
      <c r="B20" s="179" t="s">
        <v>150</v>
      </c>
      <c r="D20" s="182" t="s">
        <v>150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8"/>
      <c r="T20" s="18"/>
      <c r="U20" s="18"/>
    </row>
    <row r="21" spans="2:21" ht="15">
      <c r="B21" s="179" t="s">
        <v>151</v>
      </c>
      <c r="C21" s="179" t="s">
        <v>234</v>
      </c>
      <c r="D21" s="182" t="s">
        <v>151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8"/>
      <c r="T21" s="18"/>
      <c r="U21" s="18"/>
    </row>
    <row r="22" spans="2:21" ht="15">
      <c r="B22" s="179" t="s">
        <v>316</v>
      </c>
      <c r="C22" s="179" t="s">
        <v>421</v>
      </c>
      <c r="D22" s="182" t="s">
        <v>316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8"/>
      <c r="T22" s="18"/>
      <c r="U22" s="18"/>
    </row>
    <row r="23" spans="2:21" ht="15">
      <c r="B23" s="179" t="s">
        <v>317</v>
      </c>
      <c r="C23" s="179" t="s">
        <v>291</v>
      </c>
      <c r="D23" s="182" t="s">
        <v>317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8"/>
      <c r="T23" s="18"/>
      <c r="U23" s="18"/>
    </row>
    <row r="24" spans="2:21" ht="15">
      <c r="B24" s="179" t="s">
        <v>318</v>
      </c>
      <c r="C24" s="179" t="s">
        <v>292</v>
      </c>
      <c r="D24" s="182" t="s">
        <v>318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8"/>
      <c r="T24" s="18"/>
      <c r="U24" s="18"/>
    </row>
    <row r="25" spans="3:21" ht="15">
      <c r="C25" s="179" t="s">
        <v>420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8"/>
      <c r="T25" s="18"/>
      <c r="U25" s="18"/>
    </row>
    <row r="26" spans="2:21" ht="15">
      <c r="B26" s="179" t="s">
        <v>162</v>
      </c>
      <c r="C26" s="179" t="s">
        <v>293</v>
      </c>
      <c r="D26" s="182" t="s">
        <v>162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8"/>
      <c r="T26" s="18"/>
      <c r="U26" s="18"/>
    </row>
    <row r="27" spans="2:21" ht="15">
      <c r="B27" s="179" t="s">
        <v>187</v>
      </c>
      <c r="C27" s="179" t="s">
        <v>294</v>
      </c>
      <c r="D27" s="182" t="s">
        <v>187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8"/>
      <c r="T27" s="18"/>
      <c r="U27" s="18"/>
    </row>
    <row r="28" spans="2:21" ht="15">
      <c r="B28" s="179" t="s">
        <v>425</v>
      </c>
      <c r="C28" s="179" t="s">
        <v>419</v>
      </c>
      <c r="D28" s="182" t="s">
        <v>425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8"/>
      <c r="T28" s="18"/>
      <c r="U28" s="18"/>
    </row>
    <row r="29" spans="2:21" ht="15">
      <c r="B29" s="179" t="s">
        <v>468</v>
      </c>
      <c r="C29" s="179" t="s">
        <v>295</v>
      </c>
      <c r="D29" s="182" t="s">
        <v>468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8"/>
      <c r="T29" s="18"/>
      <c r="U29" s="18"/>
    </row>
    <row r="30" spans="2:21" ht="15">
      <c r="B30" s="179" t="s">
        <v>341</v>
      </c>
      <c r="C30" s="179" t="s">
        <v>296</v>
      </c>
      <c r="D30" s="182" t="s">
        <v>341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8"/>
      <c r="T30" s="18"/>
      <c r="U30" s="18"/>
    </row>
    <row r="31" spans="2:21" ht="15">
      <c r="B31" s="179" t="s">
        <v>342</v>
      </c>
      <c r="D31" s="182" t="s">
        <v>342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8"/>
      <c r="T31" s="18"/>
      <c r="U31" s="18"/>
    </row>
    <row r="32" spans="3:21" ht="15">
      <c r="C32" s="179" t="s">
        <v>90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8"/>
      <c r="T32" s="18"/>
      <c r="U32" s="18"/>
    </row>
    <row r="33" spans="2:21" ht="15">
      <c r="B33" s="179" t="s">
        <v>377</v>
      </c>
      <c r="C33" s="179" t="s">
        <v>297</v>
      </c>
      <c r="D33" s="182" t="s">
        <v>377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8"/>
      <c r="T33" s="18"/>
      <c r="U33" s="18"/>
    </row>
    <row r="34" spans="2:21" ht="15">
      <c r="B34" s="179" t="s">
        <v>441</v>
      </c>
      <c r="C34" s="179" t="s">
        <v>298</v>
      </c>
      <c r="D34" s="182" t="s">
        <v>441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8"/>
      <c r="T34" s="18"/>
      <c r="U34" s="18"/>
    </row>
    <row r="35" spans="2:21" ht="15">
      <c r="B35" s="179" t="s">
        <v>442</v>
      </c>
      <c r="C35" s="179" t="s">
        <v>299</v>
      </c>
      <c r="D35" s="182" t="s">
        <v>442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8"/>
      <c r="T35" s="18"/>
      <c r="U35" s="18"/>
    </row>
    <row r="36" spans="2:21" ht="15">
      <c r="B36" s="179" t="s">
        <v>443</v>
      </c>
      <c r="C36" s="179" t="s">
        <v>300</v>
      </c>
      <c r="D36" s="182" t="s">
        <v>443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8"/>
      <c r="T36" s="18"/>
      <c r="U36" s="18"/>
    </row>
    <row r="37" spans="2:21" ht="15">
      <c r="B37" s="179" t="s">
        <v>444</v>
      </c>
      <c r="C37" s="179" t="s">
        <v>311</v>
      </c>
      <c r="D37" s="182" t="s">
        <v>444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8"/>
      <c r="T37" s="18"/>
      <c r="U37" s="18"/>
    </row>
    <row r="38" spans="3:21" ht="15">
      <c r="C38" s="179" t="s">
        <v>312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8"/>
      <c r="T38" s="18"/>
      <c r="U38" s="18"/>
    </row>
    <row r="39" spans="2:21" ht="15">
      <c r="B39" s="179" t="s">
        <v>451</v>
      </c>
      <c r="C39" s="179" t="s">
        <v>313</v>
      </c>
      <c r="D39" s="182" t="s">
        <v>103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8"/>
      <c r="T39" s="18"/>
      <c r="U39" s="18"/>
    </row>
    <row r="40" spans="2:21" ht="15">
      <c r="B40" s="179" t="s">
        <v>165</v>
      </c>
      <c r="C40" s="179" t="s">
        <v>314</v>
      </c>
      <c r="D40" s="182" t="s">
        <v>217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8"/>
      <c r="T40" s="18"/>
      <c r="U40" s="18"/>
    </row>
    <row r="41" spans="3:21" ht="15">
      <c r="C41" s="179" t="s">
        <v>315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8"/>
      <c r="T41" s="18"/>
      <c r="U41" s="18"/>
    </row>
    <row r="42" spans="2:21" ht="15">
      <c r="B42" s="179" t="s">
        <v>452</v>
      </c>
      <c r="C42" s="179" t="s">
        <v>310</v>
      </c>
      <c r="D42" s="182" t="s">
        <v>163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8"/>
      <c r="T42" s="18"/>
      <c r="U42" s="18"/>
    </row>
    <row r="43" spans="2:21" ht="15">
      <c r="B43" s="179" t="s">
        <v>326</v>
      </c>
      <c r="C43" s="179" t="s">
        <v>319</v>
      </c>
      <c r="D43" s="182" t="s">
        <v>165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8"/>
      <c r="T43" s="18"/>
      <c r="U43" s="18"/>
    </row>
    <row r="44" spans="3:21" ht="15">
      <c r="C44" s="179" t="s">
        <v>320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8"/>
      <c r="T44" s="18"/>
      <c r="U44" s="18"/>
    </row>
    <row r="45" spans="2:21" ht="15">
      <c r="B45" s="179" t="s">
        <v>103</v>
      </c>
      <c r="C45" s="179" t="s">
        <v>321</v>
      </c>
      <c r="D45" s="182" t="s">
        <v>245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8"/>
      <c r="T45" s="18"/>
      <c r="U45" s="18"/>
    </row>
    <row r="46" spans="2:21" ht="15">
      <c r="B46" s="179" t="s">
        <v>217</v>
      </c>
      <c r="D46" s="182" t="s">
        <v>326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8"/>
      <c r="T46" s="18"/>
      <c r="U46" s="18"/>
    </row>
    <row r="47" spans="3:21" ht="15">
      <c r="C47" s="179" t="s">
        <v>162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8"/>
      <c r="T47" s="18"/>
      <c r="U47" s="18"/>
    </row>
    <row r="48" spans="2:21" ht="15">
      <c r="B48" s="179" t="s">
        <v>182</v>
      </c>
      <c r="C48" s="179" t="s">
        <v>301</v>
      </c>
      <c r="D48" s="182" t="s">
        <v>182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8"/>
      <c r="T48" s="18"/>
      <c r="U48" s="18"/>
    </row>
    <row r="49" spans="3:21" ht="15">
      <c r="C49" s="179" t="s">
        <v>471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8"/>
      <c r="T49" s="18"/>
      <c r="U49" s="18"/>
    </row>
    <row r="50" spans="2:21" ht="15">
      <c r="B50" s="179" t="s">
        <v>373</v>
      </c>
      <c r="C50" s="179" t="s">
        <v>339</v>
      </c>
      <c r="D50" s="182" t="s">
        <v>373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8"/>
      <c r="T50" s="18"/>
      <c r="U50" s="18"/>
    </row>
    <row r="51" spans="2:21" ht="15">
      <c r="B51" s="179" t="s">
        <v>477</v>
      </c>
      <c r="C51" s="179" t="s">
        <v>340</v>
      </c>
      <c r="D51" s="182" t="s">
        <v>477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8"/>
      <c r="T51" s="18"/>
      <c r="U51" s="18"/>
    </row>
    <row r="52" spans="2:21" ht="15">
      <c r="B52" s="179" t="s">
        <v>478</v>
      </c>
      <c r="C52" s="179" t="s">
        <v>472</v>
      </c>
      <c r="D52" s="182" t="s">
        <v>478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8"/>
      <c r="T52" s="18"/>
      <c r="U52" s="18"/>
    </row>
    <row r="53" spans="2:21" ht="15">
      <c r="B53" s="179" t="s">
        <v>479</v>
      </c>
      <c r="C53" s="179" t="s">
        <v>337</v>
      </c>
      <c r="D53" s="182" t="s">
        <v>479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8"/>
      <c r="T53" s="18"/>
      <c r="U53" s="18"/>
    </row>
    <row r="54" spans="2:21" ht="15">
      <c r="B54" s="179" t="s">
        <v>480</v>
      </c>
      <c r="C54" s="179" t="s">
        <v>338</v>
      </c>
      <c r="D54" s="182" t="s">
        <v>480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8"/>
      <c r="T54" s="18"/>
      <c r="U54" s="18"/>
    </row>
    <row r="55" spans="2:21" ht="15">
      <c r="B55" s="179" t="s">
        <v>481</v>
      </c>
      <c r="C55" s="179" t="s">
        <v>448</v>
      </c>
      <c r="D55" s="182" t="s">
        <v>481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8"/>
      <c r="T55" s="18"/>
      <c r="U55" s="18"/>
    </row>
    <row r="56" spans="2:21" ht="15">
      <c r="B56" s="179" t="s">
        <v>482</v>
      </c>
      <c r="C56" s="179" t="s">
        <v>445</v>
      </c>
      <c r="D56" s="182" t="s">
        <v>482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8"/>
      <c r="T56" s="18"/>
      <c r="U56" s="18"/>
    </row>
    <row r="57" spans="3:21" ht="15">
      <c r="C57" s="179" t="s">
        <v>446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8"/>
      <c r="T57" s="18"/>
      <c r="U57" s="18"/>
    </row>
    <row r="58" spans="2:21" ht="15">
      <c r="B58" s="179" t="s">
        <v>98</v>
      </c>
      <c r="C58" s="179" t="s">
        <v>447</v>
      </c>
      <c r="D58" s="182" t="s">
        <v>98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8"/>
      <c r="T58" s="18"/>
      <c r="U58" s="18"/>
    </row>
    <row r="59" spans="2:21" ht="15">
      <c r="B59" s="179" t="s">
        <v>152</v>
      </c>
      <c r="D59" s="182" t="s">
        <v>152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8"/>
      <c r="T59" s="18"/>
      <c r="U59" s="18"/>
    </row>
    <row r="60" spans="3:21" ht="15">
      <c r="C60" s="179" t="s">
        <v>377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8"/>
      <c r="T60" s="18"/>
      <c r="U60" s="18"/>
    </row>
    <row r="61" spans="2:21" ht="15">
      <c r="B61" s="179" t="s">
        <v>99</v>
      </c>
      <c r="C61" s="179" t="s">
        <v>449</v>
      </c>
      <c r="D61" s="182" t="s">
        <v>99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8"/>
      <c r="T61" s="18"/>
      <c r="U61" s="18"/>
    </row>
    <row r="62" spans="2:21" ht="15" customHeight="1">
      <c r="B62" s="179" t="s">
        <v>176</v>
      </c>
      <c r="D62" s="182" t="s">
        <v>176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8"/>
      <c r="T62" s="18"/>
      <c r="U62" s="18"/>
    </row>
    <row r="63" spans="3:21" ht="12.75" customHeight="1">
      <c r="C63" s="179" t="s">
        <v>182</v>
      </c>
      <c r="F63" s="467" t="s">
        <v>76</v>
      </c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18"/>
      <c r="T63" s="18"/>
      <c r="U63" s="18"/>
    </row>
    <row r="64" spans="2:21" ht="12.75" customHeight="1">
      <c r="B64" s="179" t="s">
        <v>100</v>
      </c>
      <c r="D64" s="182" t="s">
        <v>100</v>
      </c>
      <c r="E64" s="158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18"/>
      <c r="T64" s="18"/>
      <c r="U64" s="18"/>
    </row>
    <row r="65" spans="2:21" ht="30" customHeight="1">
      <c r="B65" s="179" t="s">
        <v>351</v>
      </c>
      <c r="C65" s="179" t="s">
        <v>100</v>
      </c>
      <c r="D65" s="182" t="s">
        <v>351</v>
      </c>
      <c r="F65" s="477" t="s">
        <v>7</v>
      </c>
      <c r="G65" s="477"/>
      <c r="H65" s="477"/>
      <c r="I65" s="477"/>
      <c r="J65" s="123"/>
      <c r="K65" s="33" t="s">
        <v>8</v>
      </c>
      <c r="L65" s="411"/>
      <c r="M65" s="411"/>
      <c r="N65" s="411"/>
      <c r="O65" s="411"/>
      <c r="P65" s="411"/>
      <c r="Q65" s="411"/>
      <c r="R65" s="411"/>
      <c r="S65" s="18"/>
      <c r="T65" s="18"/>
      <c r="U65" s="18"/>
    </row>
    <row r="66" spans="2:21" ht="45.75" customHeight="1">
      <c r="B66" s="179" t="s">
        <v>349</v>
      </c>
      <c r="C66" s="179" t="s">
        <v>302</v>
      </c>
      <c r="D66" s="182" t="s">
        <v>349</v>
      </c>
      <c r="E66" s="33" t="s">
        <v>9</v>
      </c>
      <c r="F66" s="450"/>
      <c r="G66" s="450"/>
      <c r="H66" s="450"/>
      <c r="I66" s="450"/>
      <c r="J66" s="122"/>
      <c r="K66" s="33" t="s">
        <v>10</v>
      </c>
      <c r="L66" s="455"/>
      <c r="M66" s="455"/>
      <c r="N66" s="455"/>
      <c r="O66" s="455"/>
      <c r="P66" s="455"/>
      <c r="Q66" s="455"/>
      <c r="R66" s="455"/>
      <c r="S66" s="18"/>
      <c r="T66" s="18"/>
      <c r="U66" s="18"/>
    </row>
    <row r="67" spans="2:21" ht="30" customHeight="1">
      <c r="B67" s="179" t="s">
        <v>350</v>
      </c>
      <c r="C67" s="179" t="s">
        <v>303</v>
      </c>
      <c r="D67" s="182" t="s">
        <v>350</v>
      </c>
      <c r="E67" s="33" t="s">
        <v>1</v>
      </c>
      <c r="F67" s="451" t="s">
        <v>11</v>
      </c>
      <c r="G67" s="451"/>
      <c r="H67" s="451"/>
      <c r="I67" s="451"/>
      <c r="J67" s="122"/>
      <c r="K67" s="33" t="s">
        <v>1</v>
      </c>
      <c r="L67" s="354"/>
      <c r="M67" s="354"/>
      <c r="N67" s="354"/>
      <c r="O67" s="354"/>
      <c r="P67" s="354"/>
      <c r="Q67" s="354"/>
      <c r="R67" s="354"/>
      <c r="S67" s="18"/>
      <c r="T67" s="18"/>
      <c r="U67" s="18"/>
    </row>
    <row r="68" spans="2:21" ht="30" customHeight="1">
      <c r="B68" s="179" t="s">
        <v>177</v>
      </c>
      <c r="C68" s="179" t="s">
        <v>304</v>
      </c>
      <c r="D68" s="182" t="s">
        <v>177</v>
      </c>
      <c r="E68" s="33" t="s">
        <v>12</v>
      </c>
      <c r="F68" s="451" t="s">
        <v>13</v>
      </c>
      <c r="G68" s="451"/>
      <c r="H68" s="451"/>
      <c r="I68" s="451"/>
      <c r="J68" s="122"/>
      <c r="K68" s="33" t="s">
        <v>12</v>
      </c>
      <c r="L68" s="354"/>
      <c r="M68" s="354"/>
      <c r="N68" s="354"/>
      <c r="O68" s="354"/>
      <c r="P68" s="354"/>
      <c r="Q68" s="354"/>
      <c r="R68" s="354"/>
      <c r="S68" s="18"/>
      <c r="T68" s="18"/>
      <c r="U68" s="18"/>
    </row>
    <row r="69" spans="2:21" ht="30" customHeight="1">
      <c r="B69" s="179" t="s">
        <v>178</v>
      </c>
      <c r="D69" s="182" t="s">
        <v>178</v>
      </c>
      <c r="E69" s="33" t="s">
        <v>14</v>
      </c>
      <c r="F69" s="452"/>
      <c r="G69" s="452"/>
      <c r="H69" s="452"/>
      <c r="I69" s="452"/>
      <c r="J69" s="122"/>
      <c r="K69" s="33" t="s">
        <v>14</v>
      </c>
      <c r="L69" s="355"/>
      <c r="M69" s="355"/>
      <c r="N69" s="355"/>
      <c r="O69" s="355"/>
      <c r="P69" s="355"/>
      <c r="Q69" s="355"/>
      <c r="R69" s="355"/>
      <c r="S69" s="18"/>
      <c r="T69" s="18"/>
      <c r="U69" s="18"/>
    </row>
    <row r="70" ht="12.75" customHeight="1">
      <c r="C70" s="179" t="s">
        <v>101</v>
      </c>
    </row>
    <row r="71" spans="2:4" ht="12.75" customHeight="1">
      <c r="B71" s="179" t="s">
        <v>101</v>
      </c>
      <c r="C71" s="179" t="s">
        <v>305</v>
      </c>
      <c r="D71" s="182" t="s">
        <v>101</v>
      </c>
    </row>
    <row r="72" spans="2:4" ht="12.75" customHeight="1">
      <c r="B72" s="179" t="s">
        <v>227</v>
      </c>
      <c r="D72" s="182" t="s">
        <v>227</v>
      </c>
    </row>
    <row r="73" spans="2:15" ht="15.75" customHeight="1" thickBot="1">
      <c r="B73" s="179" t="s">
        <v>153</v>
      </c>
      <c r="C73" s="179" t="s">
        <v>102</v>
      </c>
      <c r="D73" s="182" t="s">
        <v>153</v>
      </c>
      <c r="E73" s="453" t="s">
        <v>104</v>
      </c>
      <c r="F73" s="453"/>
      <c r="G73" s="453"/>
      <c r="H73" s="453"/>
      <c r="I73" s="453"/>
      <c r="J73" s="453"/>
      <c r="K73" s="453"/>
      <c r="L73" s="453"/>
      <c r="M73" s="453"/>
      <c r="N73" s="453"/>
      <c r="O73" s="453"/>
    </row>
    <row r="74" spans="2:18" ht="4.5" customHeight="1">
      <c r="B74" s="179" t="s">
        <v>154</v>
      </c>
      <c r="C74" s="179" t="s">
        <v>306</v>
      </c>
      <c r="D74" s="182" t="s">
        <v>154</v>
      </c>
      <c r="E74" s="130"/>
      <c r="F74" s="126"/>
      <c r="G74" s="126"/>
      <c r="H74" s="126"/>
      <c r="I74" s="126"/>
      <c r="J74" s="126"/>
      <c r="K74" s="126"/>
      <c r="L74" s="126"/>
      <c r="M74" s="126"/>
      <c r="N74" s="126"/>
      <c r="O74" s="131"/>
      <c r="P74" s="124"/>
      <c r="Q74" s="124"/>
      <c r="R74" s="124"/>
    </row>
    <row r="75" spans="2:18" ht="24.75" customHeight="1">
      <c r="B75" s="179" t="s">
        <v>378</v>
      </c>
      <c r="D75" s="182" t="s">
        <v>378</v>
      </c>
      <c r="E75" s="79" t="s">
        <v>0</v>
      </c>
      <c r="F75" s="454"/>
      <c r="G75" s="454"/>
      <c r="H75" s="454"/>
      <c r="I75" s="454"/>
      <c r="J75" s="454"/>
      <c r="K75" s="454"/>
      <c r="L75" s="454"/>
      <c r="M75" s="454"/>
      <c r="N75" s="454"/>
      <c r="O75" s="135"/>
      <c r="P75" s="136"/>
      <c r="Q75" s="136"/>
      <c r="R75" s="136"/>
    </row>
    <row r="76" spans="3:15" ht="9" customHeight="1">
      <c r="C76" s="179" t="s">
        <v>183</v>
      </c>
      <c r="E76" s="42"/>
      <c r="F76" s="2"/>
      <c r="G76" s="2"/>
      <c r="H76" s="2"/>
      <c r="I76" s="2"/>
      <c r="J76" s="2"/>
      <c r="K76" s="2"/>
      <c r="L76" s="2"/>
      <c r="M76" s="2"/>
      <c r="N76" s="2"/>
      <c r="O76" s="76"/>
    </row>
    <row r="77" spans="2:18" ht="12.75" customHeight="1">
      <c r="B77" s="179" t="s">
        <v>102</v>
      </c>
      <c r="D77" s="182" t="s">
        <v>102</v>
      </c>
      <c r="E77" s="54"/>
      <c r="F77" s="127" t="s">
        <v>37</v>
      </c>
      <c r="G77" s="127"/>
      <c r="H77" s="3"/>
      <c r="I77" s="29"/>
      <c r="J77" s="128" t="s">
        <v>38</v>
      </c>
      <c r="K77" s="3"/>
      <c r="L77" s="3"/>
      <c r="M77" s="2"/>
      <c r="N77" s="3"/>
      <c r="O77" s="132"/>
      <c r="P77" s="24"/>
      <c r="Q77" s="24"/>
      <c r="R77" s="24"/>
    </row>
    <row r="78" spans="2:18" ht="25.5" customHeight="1">
      <c r="B78" s="179" t="s">
        <v>155</v>
      </c>
      <c r="C78" s="179" t="s">
        <v>87</v>
      </c>
      <c r="D78" s="182" t="s">
        <v>155</v>
      </c>
      <c r="E78" s="133" t="s">
        <v>1</v>
      </c>
      <c r="F78" s="387"/>
      <c r="G78" s="387"/>
      <c r="H78" s="137"/>
      <c r="I78" s="129" t="s">
        <v>1</v>
      </c>
      <c r="J78" s="387"/>
      <c r="K78" s="387"/>
      <c r="L78" s="387"/>
      <c r="M78" s="387"/>
      <c r="N78" s="387"/>
      <c r="O78" s="76"/>
      <c r="P78" s="397"/>
      <c r="Q78" s="397"/>
      <c r="R78" s="397"/>
    </row>
    <row r="79" spans="2:18" ht="25.5" customHeight="1" thickBot="1">
      <c r="B79" s="179" t="s">
        <v>156</v>
      </c>
      <c r="C79" s="179" t="s">
        <v>307</v>
      </c>
      <c r="D79" s="182" t="s">
        <v>156</v>
      </c>
      <c r="E79" s="133" t="s">
        <v>2</v>
      </c>
      <c r="F79" s="380"/>
      <c r="G79" s="380"/>
      <c r="H79" s="137"/>
      <c r="I79" s="129" t="s">
        <v>2</v>
      </c>
      <c r="J79" s="380"/>
      <c r="K79" s="380"/>
      <c r="L79" s="380"/>
      <c r="M79" s="380"/>
      <c r="N79" s="380"/>
      <c r="O79" s="76"/>
      <c r="P79" s="398"/>
      <c r="Q79" s="398"/>
      <c r="R79" s="398"/>
    </row>
    <row r="80" spans="5:18" ht="25.5" customHeight="1" thickTop="1">
      <c r="E80" s="133" t="s">
        <v>115</v>
      </c>
      <c r="F80" s="380"/>
      <c r="G80" s="380"/>
      <c r="H80" s="137"/>
      <c r="I80" s="129" t="s">
        <v>115</v>
      </c>
      <c r="J80" s="380"/>
      <c r="K80" s="380"/>
      <c r="L80" s="380"/>
      <c r="M80" s="380"/>
      <c r="N80" s="380"/>
      <c r="O80" s="72"/>
      <c r="P80" s="399" t="s">
        <v>116</v>
      </c>
      <c r="Q80" s="400"/>
      <c r="R80" s="401"/>
    </row>
    <row r="81" spans="2:18" ht="25.5" customHeight="1">
      <c r="B81" s="179" t="s">
        <v>183</v>
      </c>
      <c r="C81" s="179" t="s">
        <v>256</v>
      </c>
      <c r="D81" s="182" t="s">
        <v>183</v>
      </c>
      <c r="E81" s="133" t="s">
        <v>3</v>
      </c>
      <c r="F81" s="380"/>
      <c r="G81" s="380"/>
      <c r="H81" s="137"/>
      <c r="I81" s="129" t="s">
        <v>3</v>
      </c>
      <c r="J81" s="380"/>
      <c r="K81" s="380"/>
      <c r="L81" s="380"/>
      <c r="M81" s="380"/>
      <c r="N81" s="380"/>
      <c r="O81" s="72"/>
      <c r="P81" s="468" t="s">
        <v>117</v>
      </c>
      <c r="Q81" s="469"/>
      <c r="R81" s="470"/>
    </row>
    <row r="82" spans="3:18" ht="25.5" customHeight="1">
      <c r="C82" s="179" t="s">
        <v>381</v>
      </c>
      <c r="E82" s="133" t="s">
        <v>4</v>
      </c>
      <c r="F82" s="380"/>
      <c r="G82" s="380"/>
      <c r="H82" s="137"/>
      <c r="I82" s="129" t="s">
        <v>4</v>
      </c>
      <c r="J82" s="380"/>
      <c r="K82" s="380"/>
      <c r="L82" s="380"/>
      <c r="M82" s="380"/>
      <c r="N82" s="380"/>
      <c r="O82" s="72"/>
      <c r="P82" s="464"/>
      <c r="Q82" s="465"/>
      <c r="R82" s="466"/>
    </row>
    <row r="83" spans="2:18" ht="12.75" customHeight="1">
      <c r="B83" s="179" t="s">
        <v>87</v>
      </c>
      <c r="C83" s="179" t="s">
        <v>382</v>
      </c>
      <c r="D83" s="182" t="s">
        <v>87</v>
      </c>
      <c r="E83" s="134"/>
      <c r="F83" s="29"/>
      <c r="G83" s="29"/>
      <c r="H83" s="29"/>
      <c r="I83" s="29"/>
      <c r="J83" s="29"/>
      <c r="K83" s="29"/>
      <c r="L83" s="3"/>
      <c r="M83" s="3"/>
      <c r="N83" s="3"/>
      <c r="O83" s="172"/>
      <c r="P83" s="372" t="s">
        <v>118</v>
      </c>
      <c r="Q83" s="373"/>
      <c r="R83" s="374"/>
    </row>
    <row r="84" spans="2:18" ht="12.75" customHeight="1">
      <c r="B84" s="179" t="s">
        <v>222</v>
      </c>
      <c r="C84" s="179" t="s">
        <v>322</v>
      </c>
      <c r="D84" s="182" t="s">
        <v>222</v>
      </c>
      <c r="E84" s="54"/>
      <c r="F84" s="127" t="s">
        <v>5</v>
      </c>
      <c r="G84" s="127"/>
      <c r="H84" s="3"/>
      <c r="I84" s="29"/>
      <c r="J84" s="127" t="s">
        <v>6</v>
      </c>
      <c r="K84" s="3"/>
      <c r="L84" s="3"/>
      <c r="M84" s="2"/>
      <c r="N84" s="3"/>
      <c r="O84" s="172"/>
      <c r="P84" s="375"/>
      <c r="Q84" s="376"/>
      <c r="R84" s="377"/>
    </row>
    <row r="85" spans="3:18" ht="25.5" customHeight="1">
      <c r="C85" s="179" t="s">
        <v>323</v>
      </c>
      <c r="E85" s="133" t="s">
        <v>1</v>
      </c>
      <c r="F85" s="387"/>
      <c r="G85" s="387"/>
      <c r="H85" s="137"/>
      <c r="I85" s="129" t="s">
        <v>1</v>
      </c>
      <c r="J85" s="387"/>
      <c r="K85" s="387"/>
      <c r="L85" s="387"/>
      <c r="M85" s="387"/>
      <c r="N85" s="387"/>
      <c r="O85" s="72"/>
      <c r="P85" s="464"/>
      <c r="Q85" s="465"/>
      <c r="R85" s="466"/>
    </row>
    <row r="86" spans="2:18" ht="25.5" customHeight="1">
      <c r="B86" s="179" t="s">
        <v>256</v>
      </c>
      <c r="C86" s="179" t="s">
        <v>343</v>
      </c>
      <c r="D86" s="182" t="s">
        <v>256</v>
      </c>
      <c r="E86" s="133" t="s">
        <v>2</v>
      </c>
      <c r="F86" s="380"/>
      <c r="G86" s="380"/>
      <c r="H86" s="137"/>
      <c r="I86" s="129" t="s">
        <v>2</v>
      </c>
      <c r="J86" s="380"/>
      <c r="K86" s="380"/>
      <c r="L86" s="380"/>
      <c r="M86" s="380"/>
      <c r="N86" s="380"/>
      <c r="O86" s="72"/>
      <c r="P86" s="375" t="s">
        <v>119</v>
      </c>
      <c r="Q86" s="376"/>
      <c r="R86" s="377"/>
    </row>
    <row r="87" spans="2:18" ht="25.5" customHeight="1">
      <c r="B87" s="179" t="s">
        <v>327</v>
      </c>
      <c r="C87" s="179" t="s">
        <v>344</v>
      </c>
      <c r="D87" s="182" t="s">
        <v>327</v>
      </c>
      <c r="E87" s="133" t="s">
        <v>115</v>
      </c>
      <c r="F87" s="380"/>
      <c r="G87" s="380"/>
      <c r="H87" s="137"/>
      <c r="I87" s="129" t="s">
        <v>115</v>
      </c>
      <c r="J87" s="380"/>
      <c r="K87" s="380"/>
      <c r="L87" s="380"/>
      <c r="M87" s="380"/>
      <c r="N87" s="380"/>
      <c r="O87" s="72"/>
      <c r="P87" s="471"/>
      <c r="Q87" s="472"/>
      <c r="R87" s="473"/>
    </row>
    <row r="88" spans="2:18" ht="25.5" customHeight="1">
      <c r="B88" s="179" t="s">
        <v>328</v>
      </c>
      <c r="C88" s="179" t="s">
        <v>324</v>
      </c>
      <c r="D88" s="182" t="s">
        <v>328</v>
      </c>
      <c r="E88" s="133" t="s">
        <v>3</v>
      </c>
      <c r="F88" s="380"/>
      <c r="G88" s="380"/>
      <c r="H88" s="137"/>
      <c r="I88" s="129" t="s">
        <v>3</v>
      </c>
      <c r="J88" s="380"/>
      <c r="K88" s="380"/>
      <c r="L88" s="380"/>
      <c r="M88" s="380"/>
      <c r="N88" s="380"/>
      <c r="O88" s="72"/>
      <c r="P88" s="474" t="s">
        <v>120</v>
      </c>
      <c r="Q88" s="475"/>
      <c r="R88" s="476"/>
    </row>
    <row r="89" spans="2:18" ht="25.5" customHeight="1" thickBot="1">
      <c r="B89" s="179" t="s">
        <v>365</v>
      </c>
      <c r="C89" s="179" t="s">
        <v>325</v>
      </c>
      <c r="D89" s="182" t="s">
        <v>365</v>
      </c>
      <c r="E89" s="133" t="s">
        <v>4</v>
      </c>
      <c r="F89" s="380"/>
      <c r="G89" s="380"/>
      <c r="H89" s="137"/>
      <c r="I89" s="129" t="s">
        <v>4</v>
      </c>
      <c r="J89" s="380"/>
      <c r="K89" s="380"/>
      <c r="L89" s="380"/>
      <c r="M89" s="380"/>
      <c r="N89" s="380"/>
      <c r="O89" s="72"/>
      <c r="P89" s="384"/>
      <c r="Q89" s="385"/>
      <c r="R89" s="386"/>
    </row>
    <row r="90" spans="2:18" ht="9.75" customHeight="1" thickBot="1" thickTop="1">
      <c r="B90" s="179" t="s">
        <v>366</v>
      </c>
      <c r="D90" s="182" t="s">
        <v>366</v>
      </c>
      <c r="E90" s="34"/>
      <c r="F90" s="138"/>
      <c r="G90" s="138"/>
      <c r="H90" s="139"/>
      <c r="I90" s="35"/>
      <c r="J90" s="138"/>
      <c r="K90" s="138"/>
      <c r="L90" s="138"/>
      <c r="M90" s="138"/>
      <c r="N90" s="138"/>
      <c r="O90" s="77"/>
      <c r="P90" s="140"/>
      <c r="Q90" s="140"/>
      <c r="R90" s="140"/>
    </row>
    <row r="91" ht="9.75" customHeight="1">
      <c r="C91" s="179" t="s">
        <v>308</v>
      </c>
    </row>
    <row r="92" spans="2:4" ht="9.75" customHeight="1">
      <c r="B92" s="179" t="s">
        <v>309</v>
      </c>
      <c r="C92" s="179" t="s">
        <v>346</v>
      </c>
      <c r="D92" s="182" t="s">
        <v>309</v>
      </c>
    </row>
    <row r="93" spans="2:17" ht="15.75" customHeight="1">
      <c r="B93" s="179" t="s">
        <v>331</v>
      </c>
      <c r="C93" s="179" t="s">
        <v>355</v>
      </c>
      <c r="D93" s="182" t="s">
        <v>331</v>
      </c>
      <c r="E93" s="151" t="s">
        <v>143</v>
      </c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</row>
    <row r="94" spans="2:5" ht="3.75" customHeight="1" thickBot="1">
      <c r="B94" s="179" t="s">
        <v>332</v>
      </c>
      <c r="C94" s="179" t="s">
        <v>348</v>
      </c>
      <c r="D94" s="182" t="s">
        <v>332</v>
      </c>
      <c r="E94" s="152"/>
    </row>
    <row r="95" spans="2:18" s="17" customFormat="1" ht="17.25" customHeight="1" thickBot="1">
      <c r="B95" s="180"/>
      <c r="C95" s="179" t="s">
        <v>347</v>
      </c>
      <c r="D95" s="180"/>
      <c r="E95" s="381" t="s">
        <v>73</v>
      </c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3"/>
      <c r="R95" s="197"/>
    </row>
    <row r="96" spans="2:17" s="10" customFormat="1" ht="18" customHeight="1" thickBot="1">
      <c r="B96" s="181" t="s">
        <v>308</v>
      </c>
      <c r="C96" s="179"/>
      <c r="D96" s="181" t="s">
        <v>308</v>
      </c>
      <c r="E96" s="423" t="s">
        <v>15</v>
      </c>
      <c r="F96" s="424"/>
      <c r="G96" s="424"/>
      <c r="H96" s="425"/>
      <c r="I96" s="423" t="s">
        <v>16</v>
      </c>
      <c r="J96" s="424"/>
      <c r="K96" s="425"/>
      <c r="L96" s="423" t="s">
        <v>17</v>
      </c>
      <c r="M96" s="424"/>
      <c r="N96" s="424"/>
      <c r="O96" s="424"/>
      <c r="P96" s="424"/>
      <c r="Q96" s="425"/>
    </row>
    <row r="97" spans="2:18" ht="15" customHeight="1" thickBot="1">
      <c r="B97" s="179" t="s">
        <v>333</v>
      </c>
      <c r="C97" s="179" t="s">
        <v>91</v>
      </c>
      <c r="D97" s="182" t="s">
        <v>333</v>
      </c>
      <c r="E97" s="360" t="s">
        <v>18</v>
      </c>
      <c r="F97" s="361"/>
      <c r="G97" s="329" t="s">
        <v>19</v>
      </c>
      <c r="H97" s="330"/>
      <c r="I97" s="199" t="s">
        <v>82</v>
      </c>
      <c r="J97" s="200" t="s">
        <v>20</v>
      </c>
      <c r="K97" s="201" t="s">
        <v>21</v>
      </c>
      <c r="L97" s="202" t="s">
        <v>22</v>
      </c>
      <c r="M97" s="203" t="s">
        <v>23</v>
      </c>
      <c r="N97" s="203" t="s">
        <v>24</v>
      </c>
      <c r="O97" s="329" t="s">
        <v>25</v>
      </c>
      <c r="P97" s="436"/>
      <c r="Q97" s="330"/>
      <c r="R97" s="204" t="s">
        <v>26</v>
      </c>
    </row>
    <row r="98" spans="2:18" ht="21.75" customHeight="1">
      <c r="B98" s="179" t="s">
        <v>334</v>
      </c>
      <c r="C98" s="180" t="s">
        <v>491</v>
      </c>
      <c r="D98" s="182" t="s">
        <v>334</v>
      </c>
      <c r="E98" s="390"/>
      <c r="F98" s="391"/>
      <c r="G98" s="378">
        <f>IF(OR(E98="",ISNUMBER(E98)),"",VLOOKUP(E98,'Product &amp; Price List'!D19:H203,2,FALSE))</f>
      </c>
      <c r="H98" s="379"/>
      <c r="I98" s="160"/>
      <c r="J98" s="19">
        <f>IF(OR(E98="",ISNUMBER(E98)),"",VLOOKUP(E98,'Product &amp; Price List'!D19:H203,4,FALSE))</f>
      </c>
      <c r="K98" s="44">
        <f aca="true" t="shared" si="0" ref="K98:K107">IF(OR(E98="",ISNUMBER(E98)),"",I98*J98)</f>
      </c>
      <c r="L98" s="21"/>
      <c r="M98" s="45">
        <f>IF(OR(E98="",ISNUMBER(E98)),"",VLOOKUP(E98,'Product &amp; Price List'!D19:H203,5,FALSE))</f>
      </c>
      <c r="N98" s="46">
        <f>IF(OR(E98="",ISNUMBER(E98)),"",I98*L98*M98)</f>
      </c>
      <c r="O98" s="364">
        <f>IF(OR(E98="",ISNUMBER(E98)),"",VLOOKUP(E98,'Product &amp; Price List'!D19:H203,3,FALSE))</f>
      </c>
      <c r="P98" s="365"/>
      <c r="Q98" s="366"/>
      <c r="R98" s="162">
        <f aca="true" t="shared" si="1" ref="R98:R107">IF(OR(E98="",ISNUMBER(E98)),0,K98+N98)</f>
        <v>0</v>
      </c>
    </row>
    <row r="99" spans="2:18" ht="21.75" customHeight="1">
      <c r="B99" s="179" t="s">
        <v>353</v>
      </c>
      <c r="C99" s="181"/>
      <c r="D99" s="182" t="s">
        <v>353</v>
      </c>
      <c r="E99" s="460"/>
      <c r="F99" s="461"/>
      <c r="G99" s="362">
        <f>IF(OR(E99="",ISNUMBER(E99)),"",VLOOKUP(E99,'Product &amp; Price List'!D19:H203,2,FALSE))</f>
      </c>
      <c r="H99" s="363"/>
      <c r="I99" s="160"/>
      <c r="J99" s="19">
        <f>IF(OR(E99="",ISNUMBER(E99)),"",VLOOKUP(E99,'Product &amp; Price List'!D19:H203,4,FALSE))</f>
      </c>
      <c r="K99" s="44">
        <f t="shared" si="0"/>
      </c>
      <c r="L99" s="21"/>
      <c r="M99" s="45">
        <f>IF(OR(E99="",ISNUMBER(E99)),"",VLOOKUP(E99,'Product &amp; Price List'!D19:H203,5,FALSE))</f>
      </c>
      <c r="N99" s="46">
        <f>IF(OR(E99="",ISNUMBER(E99)),"",I99*L99*M99)</f>
      </c>
      <c r="O99" s="357">
        <f>IF(OR(E99="",ISNUMBER(E99)),"",VLOOKUP(E99,'Product &amp; Price List'!D19:H203,3,FALSE))</f>
      </c>
      <c r="P99" s="358"/>
      <c r="Q99" s="359"/>
      <c r="R99" s="162">
        <f t="shared" si="1"/>
        <v>0</v>
      </c>
    </row>
    <row r="100" spans="2:18" ht="21.75" customHeight="1">
      <c r="B100" s="179" t="s">
        <v>354</v>
      </c>
      <c r="D100" s="182" t="s">
        <v>354</v>
      </c>
      <c r="E100" s="390"/>
      <c r="F100" s="391"/>
      <c r="G100" s="362">
        <f>IF(OR(E100="",ISNUMBER(E100)),"",VLOOKUP(E100,'Product &amp; Price List'!D19:H203,2,FALSE))</f>
      </c>
      <c r="H100" s="363"/>
      <c r="I100" s="160"/>
      <c r="J100" s="19">
        <f>IF(OR(E100="",ISNUMBER(E100)),"",VLOOKUP(E100,'Product &amp; Price List'!D19:H203,4,FALSE))</f>
      </c>
      <c r="K100" s="44">
        <f t="shared" si="0"/>
      </c>
      <c r="L100" s="21"/>
      <c r="M100" s="45">
        <f>IF(OR(E100="",ISNUMBER(E100)),"",VLOOKUP(E100,'Product &amp; Price List'!D19:H203,5,FALSE))</f>
      </c>
      <c r="N100" s="46">
        <f aca="true" t="shared" si="2" ref="N100:N107">IF(OR(E100="",ISNUMBER(E100)),"",I100*L100*M100)</f>
      </c>
      <c r="O100" s="357">
        <f>IF(OR(E100="",ISNUMBER(E100)),"",VLOOKUP(E100,'Product &amp; Price List'!D19:H203,3,FALSE))</f>
      </c>
      <c r="P100" s="358"/>
      <c r="Q100" s="359"/>
      <c r="R100" s="162">
        <f t="shared" si="1"/>
        <v>0</v>
      </c>
    </row>
    <row r="101" spans="5:18" ht="21.75" customHeight="1">
      <c r="E101" s="390"/>
      <c r="F101" s="391"/>
      <c r="G101" s="362">
        <f>IF(OR(E101="",ISNUMBER(E101)),"",VLOOKUP(E101,'Product &amp; Price List'!D19:H203,2,FALSE))</f>
      </c>
      <c r="H101" s="363"/>
      <c r="I101" s="160"/>
      <c r="J101" s="19">
        <f>IF(OR(E101="",ISNUMBER(E101)),"",VLOOKUP(E101,'Product &amp; Price List'!D19:H203,4,FALSE))</f>
      </c>
      <c r="K101" s="44">
        <f t="shared" si="0"/>
      </c>
      <c r="L101" s="21"/>
      <c r="M101" s="45">
        <f>IF(OR(E101="",ISNUMBER(E101)),"",VLOOKUP(E101,'Product &amp; Price List'!D19:H203,5,FALSE))</f>
      </c>
      <c r="N101" s="46">
        <f t="shared" si="2"/>
      </c>
      <c r="O101" s="357">
        <f>IF(OR(E101="",ISNUMBER(E101)),"",VLOOKUP(E101,'Product &amp; Price List'!D19:H203,3,FALSE))</f>
      </c>
      <c r="P101" s="358"/>
      <c r="Q101" s="359"/>
      <c r="R101" s="162">
        <f t="shared" si="1"/>
        <v>0</v>
      </c>
    </row>
    <row r="102" spans="2:18" ht="21.75" customHeight="1">
      <c r="B102" s="179" t="s">
        <v>345</v>
      </c>
      <c r="D102" s="182" t="s">
        <v>345</v>
      </c>
      <c r="E102" s="390"/>
      <c r="F102" s="391"/>
      <c r="G102" s="362">
        <f>IF(OR(E102="",ISNUMBER(E102)),"",VLOOKUP(E102,'Product &amp; Price List'!D19:H203,2,FALSE))</f>
      </c>
      <c r="H102" s="363"/>
      <c r="I102" s="160"/>
      <c r="J102" s="19">
        <f>IF(OR(E102="",ISNUMBER(E102)),"",VLOOKUP(E102,'Product &amp; Price List'!D19:H203,4,FALSE))</f>
      </c>
      <c r="K102" s="44">
        <f t="shared" si="0"/>
      </c>
      <c r="L102" s="21"/>
      <c r="M102" s="45">
        <f>IF(OR(E102="",ISNUMBER(E102)),"",VLOOKUP(E102,'Product &amp; Price List'!D19:H203,5,FALSE))</f>
      </c>
      <c r="N102" s="46">
        <f t="shared" si="2"/>
      </c>
      <c r="O102" s="357">
        <f>IF(OR(E102="",ISNUMBER(E102)),"",VLOOKUP(E102,'Product &amp; Price List'!D19:H203,3,FALSE))</f>
      </c>
      <c r="P102" s="358"/>
      <c r="Q102" s="359"/>
      <c r="R102" s="162">
        <f t="shared" si="1"/>
        <v>0</v>
      </c>
    </row>
    <row r="103" spans="2:18" ht="21.75" customHeight="1">
      <c r="B103" s="179" t="s">
        <v>329</v>
      </c>
      <c r="D103" s="182" t="s">
        <v>329</v>
      </c>
      <c r="E103" s="390"/>
      <c r="F103" s="391"/>
      <c r="G103" s="362">
        <f>IF(OR(E103="",ISNUMBER(E103)),"",VLOOKUP(E103,'Product &amp; Price List'!D19:H203,2,FALSE))</f>
      </c>
      <c r="H103" s="363"/>
      <c r="I103" s="160"/>
      <c r="J103" s="19">
        <f>IF(OR(E103="",ISNUMBER(E103)),"",VLOOKUP(E103,'Product &amp; Price List'!D19:H203,4,FALSE))</f>
      </c>
      <c r="K103" s="44">
        <f t="shared" si="0"/>
      </c>
      <c r="L103" s="21"/>
      <c r="M103" s="45">
        <f>IF(OR(E103="",ISNUMBER(E103)),"",VLOOKUP(E103,'Product &amp; Price List'!D19:H203,5,FALSE))</f>
      </c>
      <c r="N103" s="46">
        <f t="shared" si="2"/>
      </c>
      <c r="O103" s="357">
        <f>IF(OR(E103="",ISNUMBER(E103)),"",VLOOKUP(E103,'Product &amp; Price List'!D19:H203,3,FALSE))</f>
      </c>
      <c r="P103" s="358"/>
      <c r="Q103" s="359"/>
      <c r="R103" s="162">
        <f t="shared" si="1"/>
        <v>0</v>
      </c>
    </row>
    <row r="104" spans="2:18" ht="21.75" customHeight="1">
      <c r="B104" s="179" t="s">
        <v>330</v>
      </c>
      <c r="D104" s="182" t="s">
        <v>330</v>
      </c>
      <c r="E104" s="390"/>
      <c r="F104" s="391"/>
      <c r="G104" s="362">
        <f>IF(OR(E104="",ISNUMBER(E104)),"",VLOOKUP(E104,'Product &amp; Price List'!D19:H203,2,FALSE))</f>
      </c>
      <c r="H104" s="363"/>
      <c r="I104" s="160"/>
      <c r="J104" s="19">
        <f>IF(OR(E104="",ISNUMBER(E104)),"",VLOOKUP(E104,'Product &amp; Price List'!D19:H203,4,FALSE))</f>
      </c>
      <c r="K104" s="44">
        <f t="shared" si="0"/>
      </c>
      <c r="L104" s="21"/>
      <c r="M104" s="45">
        <f>IF(OR(E104="",ISNUMBER(E104)),"",VLOOKUP(E104,'Product &amp; Price List'!D19:H203,5,FALSE))</f>
      </c>
      <c r="N104" s="46">
        <f t="shared" si="2"/>
      </c>
      <c r="O104" s="357">
        <f>IF(OR(E104="",ISNUMBER(E104)),"",VLOOKUP(E104,'Product &amp; Price List'!D19:H203,3,FALSE))</f>
      </c>
      <c r="P104" s="358"/>
      <c r="Q104" s="359"/>
      <c r="R104" s="162">
        <f t="shared" si="1"/>
        <v>0</v>
      </c>
    </row>
    <row r="105" spans="5:18" ht="21.75" customHeight="1">
      <c r="E105" s="390"/>
      <c r="F105" s="391"/>
      <c r="G105" s="362">
        <f>IF(OR(E105="",ISNUMBER(E105)),"",VLOOKUP(E105,'Product &amp; Price List'!D19:H203,2,FALSE))</f>
      </c>
      <c r="H105" s="363"/>
      <c r="I105" s="160"/>
      <c r="J105" s="19">
        <f>IF(OR(E105="",ISNUMBER(E105)),"",VLOOKUP(E105,'Product &amp; Price List'!D19:H203,4,FALSE))</f>
      </c>
      <c r="K105" s="44">
        <f t="shared" si="0"/>
      </c>
      <c r="L105" s="21"/>
      <c r="M105" s="45">
        <f>IF(OR(E105="",ISNUMBER(E105)),"",VLOOKUP(E105,'Product &amp; Price List'!D19:H203,5,FALSE))</f>
      </c>
      <c r="N105" s="46">
        <f t="shared" si="2"/>
      </c>
      <c r="O105" s="357">
        <f>IF(OR(E105="",ISNUMBER(E105)),"",VLOOKUP(E105,'Product &amp; Price List'!D19:H203,3,FALSE))</f>
      </c>
      <c r="P105" s="358"/>
      <c r="Q105" s="359"/>
      <c r="R105" s="162">
        <f t="shared" si="1"/>
        <v>0</v>
      </c>
    </row>
    <row r="106" spans="2:18" ht="21.75" customHeight="1">
      <c r="B106" s="179" t="s">
        <v>88</v>
      </c>
      <c r="D106" s="182" t="s">
        <v>88</v>
      </c>
      <c r="E106" s="390"/>
      <c r="F106" s="391"/>
      <c r="G106" s="362">
        <f>IF(OR(E106="",ISNUMBER(E106)),"",VLOOKUP(E106,'Product &amp; Price List'!D19:H203,2,FALSE))</f>
      </c>
      <c r="H106" s="363"/>
      <c r="I106" s="160"/>
      <c r="J106" s="19">
        <f>IF(OR(E106="",ISNUMBER(E106)),"",VLOOKUP(E106,'Product &amp; Price List'!D19:H203,4,FALSE))</f>
      </c>
      <c r="K106" s="44">
        <f t="shared" si="0"/>
      </c>
      <c r="L106" s="21"/>
      <c r="M106" s="45">
        <f>IF(OR(E106="",ISNUMBER(E106)),"",VLOOKUP(E106,'Product &amp; Price List'!D19:H203,5,FALSE))</f>
      </c>
      <c r="N106" s="46">
        <f t="shared" si="2"/>
      </c>
      <c r="O106" s="357">
        <f>IF(OR(E106="",ISNUMBER(E106)),"",VLOOKUP(E106,'Product &amp; Price List'!D19:H203,3,FALSE))</f>
      </c>
      <c r="P106" s="358"/>
      <c r="Q106" s="359"/>
      <c r="R106" s="162">
        <f t="shared" si="1"/>
        <v>0</v>
      </c>
    </row>
    <row r="107" spans="2:18" ht="21.75" customHeight="1" thickBot="1">
      <c r="B107" s="179" t="s">
        <v>157</v>
      </c>
      <c r="D107" s="182" t="s">
        <v>157</v>
      </c>
      <c r="E107" s="416"/>
      <c r="F107" s="417"/>
      <c r="G107" s="462">
        <f>IF(OR(E107="",ISNUMBER(E107)),"",VLOOKUP(E107,'Product &amp; Price List'!D19:H203,2,FALSE))</f>
      </c>
      <c r="H107" s="463"/>
      <c r="I107" s="208"/>
      <c r="J107" s="209">
        <f>IF(OR(E107="",ISNUMBER(E107)),"",VLOOKUP(E107,'Product &amp; Price List'!D19:H203,4,FALSE))</f>
      </c>
      <c r="K107" s="210">
        <f t="shared" si="0"/>
      </c>
      <c r="L107" s="211"/>
      <c r="M107" s="212">
        <f>IF(OR(E107="",ISNUMBER(E107)),"",VLOOKUP(E107,'Product &amp; Price List'!D19:H203,5,FALSE))</f>
      </c>
      <c r="N107" s="213">
        <f t="shared" si="2"/>
      </c>
      <c r="O107" s="357">
        <f>IF(OR(E107="",ISNUMBER(E107)),"",VLOOKUP(E107,'Product &amp; Price List'!D19:H203,3,FALSE))</f>
      </c>
      <c r="P107" s="358"/>
      <c r="Q107" s="359"/>
      <c r="R107" s="162">
        <f t="shared" si="1"/>
        <v>0</v>
      </c>
    </row>
    <row r="108" spans="2:18" ht="21.75" customHeight="1" thickBot="1">
      <c r="B108" s="180" t="s">
        <v>352</v>
      </c>
      <c r="D108" s="182" t="s">
        <v>352</v>
      </c>
      <c r="E108" s="394" t="s">
        <v>232</v>
      </c>
      <c r="F108" s="395"/>
      <c r="G108" s="395"/>
      <c r="H108" s="395"/>
      <c r="I108" s="395"/>
      <c r="J108" s="395"/>
      <c r="K108" s="395"/>
      <c r="L108" s="395"/>
      <c r="M108" s="395"/>
      <c r="N108" s="396"/>
      <c r="O108" s="334" t="s">
        <v>74</v>
      </c>
      <c r="P108" s="334"/>
      <c r="Q108" s="335"/>
      <c r="R108" s="47">
        <f>SUM(R98:R107)</f>
        <v>0</v>
      </c>
    </row>
    <row r="109" spans="5:16" ht="12.75" customHeight="1" thickBot="1"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82"/>
      <c r="P109" s="82"/>
    </row>
    <row r="110" spans="2:17" s="17" customFormat="1" ht="15.75" customHeight="1" thickBot="1">
      <c r="B110" s="179" t="s">
        <v>91</v>
      </c>
      <c r="C110" s="179"/>
      <c r="D110" s="198" t="s">
        <v>91</v>
      </c>
      <c r="E110" s="420" t="s">
        <v>233</v>
      </c>
      <c r="F110" s="421"/>
      <c r="G110" s="421"/>
      <c r="H110" s="422"/>
      <c r="I110" s="420" t="s">
        <v>16</v>
      </c>
      <c r="J110" s="421"/>
      <c r="K110" s="422"/>
      <c r="L110" s="420" t="s">
        <v>17</v>
      </c>
      <c r="M110" s="421"/>
      <c r="N110" s="421"/>
      <c r="O110" s="421"/>
      <c r="P110" s="421"/>
      <c r="Q110" s="422"/>
    </row>
    <row r="111" spans="2:18" ht="15" customHeight="1" thickBot="1">
      <c r="B111" s="179" t="s">
        <v>225</v>
      </c>
      <c r="D111" s="182" t="s">
        <v>225</v>
      </c>
      <c r="E111" s="360" t="s">
        <v>18</v>
      </c>
      <c r="F111" s="361"/>
      <c r="G111" s="329" t="s">
        <v>19</v>
      </c>
      <c r="H111" s="330"/>
      <c r="I111" s="199" t="s">
        <v>82</v>
      </c>
      <c r="J111" s="200" t="s">
        <v>20</v>
      </c>
      <c r="K111" s="201" t="s">
        <v>21</v>
      </c>
      <c r="L111" s="202" t="s">
        <v>22</v>
      </c>
      <c r="M111" s="203" t="s">
        <v>23</v>
      </c>
      <c r="N111" s="203" t="s">
        <v>24</v>
      </c>
      <c r="O111" s="329" t="s">
        <v>25</v>
      </c>
      <c r="P111" s="436"/>
      <c r="Q111" s="330"/>
      <c r="R111" s="204" t="s">
        <v>26</v>
      </c>
    </row>
    <row r="112" spans="3:18" ht="21.75" customHeight="1">
      <c r="C112" s="180"/>
      <c r="E112" s="390"/>
      <c r="F112" s="391"/>
      <c r="G112" s="378">
        <f>IF(OR(E112="",ISNUMBER(E112)),"",VLOOKUP(E112,'Product &amp; Price List'!D19:H203,2,FALSE))</f>
      </c>
      <c r="H112" s="379"/>
      <c r="I112" s="160"/>
      <c r="J112" s="19">
        <f>IF(OR(E112="",ISNUMBER(E112)),"",VLOOKUP(E112,'Product &amp; Price List'!D19:H203,4,FALSE))</f>
      </c>
      <c r="K112" s="44">
        <f>IF(OR(E112="",ISNUMBER(E112)),"",I112*J112)</f>
      </c>
      <c r="L112" s="21"/>
      <c r="M112" s="45">
        <f>IF(OR(E112="",ISNUMBER(E112)),"",VLOOKUP(E112,'Product &amp; Price List'!D19:H203,5,FALSE))</f>
      </c>
      <c r="N112" s="46">
        <f>IF(OR(E112="",ISNUMBER(E112)),"",I112*L112*M112)</f>
      </c>
      <c r="O112" s="364">
        <f>IF(OR(E112="",ISNUMBER(E112)),"",VLOOKUP(E112,'Product &amp; Price List'!D19:H203,3,FALSE))</f>
      </c>
      <c r="P112" s="365"/>
      <c r="Q112" s="366"/>
      <c r="R112" s="220">
        <f>IF(OR(E112="",ISNUMBER(E112)),0,K112+N112)</f>
        <v>0</v>
      </c>
    </row>
    <row r="113" spans="2:18" ht="21.75" customHeight="1">
      <c r="B113" s="179" t="s">
        <v>184</v>
      </c>
      <c r="D113" s="182" t="s">
        <v>184</v>
      </c>
      <c r="E113" s="392">
        <f>IF(NOT(G112=""),"     Prorated maintenance cost for above upgrade","")</f>
      </c>
      <c r="F113" s="393"/>
      <c r="G113" s="367"/>
      <c r="H113" s="368"/>
      <c r="I113" s="217"/>
      <c r="J113" s="209"/>
      <c r="K113" s="210"/>
      <c r="L113" s="211"/>
      <c r="M113" s="218"/>
      <c r="N113" s="213">
        <f>IF(G112="","",M113)</f>
      </c>
      <c r="O113" s="369"/>
      <c r="P113" s="370"/>
      <c r="Q113" s="371"/>
      <c r="R113" s="221">
        <f>IF(G112="","",M113)</f>
      </c>
    </row>
    <row r="114" spans="5:18" ht="21.75" customHeight="1">
      <c r="E114" s="388"/>
      <c r="F114" s="389"/>
      <c r="G114" s="362">
        <f>IF(OR(E114="",ISNUMBER(E114)),"",VLOOKUP(E114,'Product &amp; Price List'!D19:H203,2,FALSE))</f>
      </c>
      <c r="H114" s="363"/>
      <c r="I114" s="222"/>
      <c r="J114" s="223">
        <f>IF(OR(E114="",ISNUMBER(E114)),"",VLOOKUP(E114,'Product &amp; Price List'!D19:H203,4,FALSE))</f>
      </c>
      <c r="K114" s="224">
        <f>IF(OR(E114="",ISNUMBER(E114)),"",I114*J114)</f>
      </c>
      <c r="L114" s="21"/>
      <c r="M114" s="225">
        <f>IF(OR(E114="",ISNUMBER(E114)),"",VLOOKUP(E114,'Product &amp; Price List'!D19:H203,5,FALSE))</f>
      </c>
      <c r="N114" s="46">
        <f>IF(OR(E114="",ISNUMBER(E114)),"",I114*L114*M114)</f>
      </c>
      <c r="O114" s="357">
        <f>IF(OR(E114="",ISNUMBER(E114)),"",VLOOKUP(E114,'Product &amp; Price List'!D19:H203,3,FALSE))</f>
      </c>
      <c r="P114" s="358"/>
      <c r="Q114" s="359"/>
      <c r="R114" s="226">
        <f>IF(OR(E114="",ISNUMBER(E114)),0,K114+N114)</f>
        <v>0</v>
      </c>
    </row>
    <row r="115" spans="2:18" ht="21.75" customHeight="1" thickBot="1">
      <c r="B115" s="179" t="s">
        <v>92</v>
      </c>
      <c r="D115" s="182" t="s">
        <v>92</v>
      </c>
      <c r="E115" s="392">
        <f>IF(NOT(G114=""),"     Prorated maintenance cost for above upgrade","")</f>
      </c>
      <c r="F115" s="393"/>
      <c r="G115" s="367"/>
      <c r="H115" s="368"/>
      <c r="I115" s="217"/>
      <c r="J115" s="209"/>
      <c r="K115" s="210"/>
      <c r="L115" s="211"/>
      <c r="M115" s="218"/>
      <c r="N115" s="213">
        <f>IF(G114="","",M115)</f>
      </c>
      <c r="O115" s="357"/>
      <c r="P115" s="358"/>
      <c r="Q115" s="359"/>
      <c r="R115" s="162">
        <f>IF(G114="","",M115)</f>
      </c>
    </row>
    <row r="116" spans="2:18" ht="21.75" customHeight="1" thickBot="1">
      <c r="B116" s="179" t="s">
        <v>335</v>
      </c>
      <c r="D116" s="182" t="s">
        <v>335</v>
      </c>
      <c r="E116" s="394" t="s">
        <v>364</v>
      </c>
      <c r="F116" s="395"/>
      <c r="G116" s="395"/>
      <c r="H116" s="395"/>
      <c r="I116" s="395"/>
      <c r="J116" s="395"/>
      <c r="K116" s="395"/>
      <c r="L116" s="395"/>
      <c r="M116" s="395"/>
      <c r="N116" s="396"/>
      <c r="O116" s="334" t="s">
        <v>74</v>
      </c>
      <c r="P116" s="334"/>
      <c r="Q116" s="335"/>
      <c r="R116" s="47">
        <f>SUM(R112:R115)</f>
        <v>0</v>
      </c>
    </row>
    <row r="117" ht="12.75" customHeight="1" thickBot="1"/>
    <row r="118" spans="4:17" ht="12" customHeight="1">
      <c r="D118" s="182" t="s">
        <v>185</v>
      </c>
      <c r="E118" s="478" t="s">
        <v>70</v>
      </c>
      <c r="F118" s="479"/>
      <c r="G118" s="456" t="s">
        <v>19</v>
      </c>
      <c r="H118" s="457"/>
      <c r="I118" s="439" t="s">
        <v>82</v>
      </c>
      <c r="J118" s="418" t="s">
        <v>71</v>
      </c>
      <c r="K118" s="342" t="s">
        <v>35</v>
      </c>
      <c r="L118" s="24"/>
      <c r="M118" s="331" t="s">
        <v>108</v>
      </c>
      <c r="N118" s="332"/>
      <c r="O118" s="332"/>
      <c r="P118" s="332"/>
      <c r="Q118" s="333"/>
    </row>
    <row r="119" spans="5:17" ht="3" customHeight="1" thickBot="1">
      <c r="E119" s="480"/>
      <c r="F119" s="481"/>
      <c r="G119" s="458"/>
      <c r="H119" s="459"/>
      <c r="I119" s="440"/>
      <c r="J119" s="419"/>
      <c r="K119" s="343"/>
      <c r="L119" s="24"/>
      <c r="M119" s="148"/>
      <c r="N119" s="148"/>
      <c r="O119" s="148"/>
      <c r="P119" s="148"/>
      <c r="Q119" s="148"/>
    </row>
    <row r="120" spans="4:18" ht="22.5" customHeight="1" thickBot="1">
      <c r="D120" s="182" t="s">
        <v>93</v>
      </c>
      <c r="E120" s="437" t="s">
        <v>34</v>
      </c>
      <c r="F120" s="438"/>
      <c r="G120" s="426" t="s">
        <v>31</v>
      </c>
      <c r="H120" s="427"/>
      <c r="I120" s="14"/>
      <c r="J120" s="15">
        <v>84</v>
      </c>
      <c r="K120" s="163">
        <f>I120*J120</f>
        <v>0</v>
      </c>
      <c r="L120" s="74"/>
      <c r="M120" s="413" t="s">
        <v>109</v>
      </c>
      <c r="N120" s="414"/>
      <c r="O120" s="414"/>
      <c r="P120" s="414"/>
      <c r="Q120" s="414"/>
      <c r="R120" s="415"/>
    </row>
    <row r="121" spans="4:14" ht="18" customHeight="1">
      <c r="D121" s="182" t="s">
        <v>164</v>
      </c>
      <c r="E121" s="16"/>
      <c r="F121" s="196" t="s">
        <v>231</v>
      </c>
      <c r="N121" s="70">
        <v>0</v>
      </c>
    </row>
    <row r="122" spans="4:14" ht="15" customHeight="1" thickBot="1">
      <c r="D122" s="182" t="s">
        <v>223</v>
      </c>
      <c r="E122" s="152"/>
      <c r="N122" s="70">
        <v>1</v>
      </c>
    </row>
    <row r="123" spans="4:18" ht="17.25" customHeight="1" thickBot="1">
      <c r="D123" s="182" t="s">
        <v>466</v>
      </c>
      <c r="E123" s="381" t="s">
        <v>72</v>
      </c>
      <c r="F123" s="382"/>
      <c r="G123" s="382"/>
      <c r="H123" s="382"/>
      <c r="I123" s="382"/>
      <c r="J123" s="382"/>
      <c r="K123" s="382"/>
      <c r="L123" s="382"/>
      <c r="M123" s="383"/>
      <c r="N123" s="70">
        <v>2</v>
      </c>
      <c r="O123" s="306" t="s">
        <v>75</v>
      </c>
      <c r="P123" s="307"/>
      <c r="Q123" s="307"/>
      <c r="R123" s="308"/>
    </row>
    <row r="124" spans="4:18" ht="18" customHeight="1" thickBot="1">
      <c r="D124" s="182" t="s">
        <v>158</v>
      </c>
      <c r="E124" s="360" t="s">
        <v>18</v>
      </c>
      <c r="F124" s="361"/>
      <c r="G124" s="428" t="s">
        <v>19</v>
      </c>
      <c r="H124" s="429"/>
      <c r="I124" s="205" t="s">
        <v>82</v>
      </c>
      <c r="J124" s="206" t="s">
        <v>22</v>
      </c>
      <c r="K124" s="207" t="s">
        <v>23</v>
      </c>
      <c r="L124" s="432" t="s">
        <v>24</v>
      </c>
      <c r="M124" s="433"/>
      <c r="N124" s="70">
        <v>3</v>
      </c>
      <c r="O124" s="336">
        <f>SUM(R108,K120,L135,R116)</f>
        <v>0</v>
      </c>
      <c r="P124" s="337"/>
      <c r="Q124" s="337"/>
      <c r="R124" s="338"/>
    </row>
    <row r="125" spans="4:18" ht="21.75" customHeight="1" thickBot="1">
      <c r="D125" s="182" t="s">
        <v>459</v>
      </c>
      <c r="E125" s="402"/>
      <c r="F125" s="403"/>
      <c r="G125" s="430">
        <f>IF(OR(E125="",ISNUMBER(E125)),"",VLOOKUP(E125,'Product &amp; Price List'!D214:F339,2,FALSE))</f>
      </c>
      <c r="H125" s="431"/>
      <c r="I125" s="161"/>
      <c r="J125" s="22"/>
      <c r="K125" s="49">
        <f>IF(OR(E125="",ISNUMBER(E125)),"",VLOOKUP(E125,'Product &amp; Price List'!D214:F339,3,FALSE))</f>
      </c>
      <c r="L125" s="434">
        <f aca="true" t="shared" si="3" ref="L125:L134">IF(OR(E125="",ISNUMBER(E125)),0,I125*J125*K125)</f>
        <v>0</v>
      </c>
      <c r="M125" s="435"/>
      <c r="O125" s="339"/>
      <c r="P125" s="340"/>
      <c r="Q125" s="340"/>
      <c r="R125" s="341"/>
    </row>
    <row r="126" spans="4:13" ht="21.75" customHeight="1">
      <c r="D126" s="182" t="s">
        <v>190</v>
      </c>
      <c r="E126" s="388"/>
      <c r="F126" s="389"/>
      <c r="G126" s="312">
        <f>IF(OR(E126="",ISNUMBER(E126)),"",VLOOKUP(E126,'Product &amp; Price List'!D214:F339,2,FALSE))</f>
      </c>
      <c r="H126" s="313"/>
      <c r="I126" s="161"/>
      <c r="J126" s="22"/>
      <c r="K126" s="49">
        <f>IF(OR(E126="",ISNUMBER(E126)),"",VLOOKUP(E126,'Product &amp; Price List'!D214:F339,3,FALSE))</f>
      </c>
      <c r="L126" s="310">
        <f t="shared" si="3"/>
        <v>0</v>
      </c>
      <c r="M126" s="311"/>
    </row>
    <row r="127" spans="4:18" ht="21.75" customHeight="1">
      <c r="D127" s="182" t="s">
        <v>192</v>
      </c>
      <c r="E127" s="388"/>
      <c r="F127" s="389"/>
      <c r="G127" s="312">
        <f>IF(OR(E127="",ISNUMBER(E127)),"",VLOOKUP(E127,'Product &amp; Price List'!D214:F339,2,FALSE))</f>
      </c>
      <c r="H127" s="313"/>
      <c r="I127" s="161"/>
      <c r="J127" s="22"/>
      <c r="K127" s="49">
        <f>IF(OR(E127="",ISNUMBER(E127)),"",VLOOKUP(E127,'Product &amp; Price List'!D214:F339,3,FALSE))</f>
      </c>
      <c r="L127" s="310">
        <f t="shared" si="3"/>
        <v>0</v>
      </c>
      <c r="M127" s="311"/>
      <c r="O127" s="441" t="s">
        <v>464</v>
      </c>
      <c r="P127" s="442"/>
      <c r="Q127" s="442"/>
      <c r="R127" s="443"/>
    </row>
    <row r="128" spans="5:18" ht="21.75" customHeight="1">
      <c r="E128" s="388"/>
      <c r="F128" s="389"/>
      <c r="G128" s="312">
        <f>IF(OR(E128="",ISNUMBER(E128)),"",VLOOKUP(E128,'Product &amp; Price List'!D214:F339,2,FALSE))</f>
      </c>
      <c r="H128" s="313"/>
      <c r="I128" s="161"/>
      <c r="J128" s="22"/>
      <c r="K128" s="49">
        <f>IF(OR(E128="",ISNUMBER(E128)),"",VLOOKUP(E128,'Product &amp; Price List'!D214:F339,3,FALSE))</f>
      </c>
      <c r="L128" s="310">
        <f t="shared" si="3"/>
        <v>0</v>
      </c>
      <c r="M128" s="311"/>
      <c r="O128" s="444"/>
      <c r="P128" s="445"/>
      <c r="Q128" s="445"/>
      <c r="R128" s="446"/>
    </row>
    <row r="129" spans="5:18" ht="21.75" customHeight="1">
      <c r="E129" s="388"/>
      <c r="F129" s="389"/>
      <c r="G129" s="312">
        <f>IF(OR(E129="",ISNUMBER(E129)),"",VLOOKUP(E129,'Product &amp; Price List'!D214:F339,2,FALSE))</f>
      </c>
      <c r="H129" s="313"/>
      <c r="I129" s="161"/>
      <c r="J129" s="22"/>
      <c r="K129" s="49">
        <f>IF(OR(E129="",ISNUMBER(E129)),"",VLOOKUP(E129,'Product &amp; Price List'!D214:F339,3,FALSE))</f>
      </c>
      <c r="L129" s="310">
        <f t="shared" si="3"/>
        <v>0</v>
      </c>
      <c r="M129" s="311"/>
      <c r="O129" s="444"/>
      <c r="P129" s="445"/>
      <c r="Q129" s="445"/>
      <c r="R129" s="446"/>
    </row>
    <row r="130" spans="5:18" ht="21.75" customHeight="1">
      <c r="E130" s="388"/>
      <c r="F130" s="389"/>
      <c r="G130" s="312">
        <f>IF(OR(E130="",ISNUMBER(E130)),"",VLOOKUP(E130,'Product &amp; Price List'!D214:F339,2,FALSE))</f>
      </c>
      <c r="H130" s="313"/>
      <c r="I130" s="161"/>
      <c r="J130" s="22"/>
      <c r="K130" s="49">
        <f>IF(OR(E130="",ISNUMBER(E130)),"",VLOOKUP(E130,'Product &amp; Price List'!D214:F339,3,FALSE))</f>
      </c>
      <c r="L130" s="310">
        <f t="shared" si="3"/>
        <v>0</v>
      </c>
      <c r="M130" s="311"/>
      <c r="O130" s="447"/>
      <c r="P130" s="448"/>
      <c r="Q130" s="448"/>
      <c r="R130" s="449"/>
    </row>
    <row r="131" spans="5:18" ht="21.75" customHeight="1">
      <c r="E131" s="388"/>
      <c r="F131" s="389"/>
      <c r="G131" s="312">
        <f>IF(OR(E131="",ISNUMBER(E131)),"",VLOOKUP(E131,'Product &amp; Price List'!D214:F339,2,FALSE))</f>
      </c>
      <c r="H131" s="313"/>
      <c r="I131" s="161"/>
      <c r="J131" s="22"/>
      <c r="K131" s="49">
        <f>IF(OR(E131="",ISNUMBER(E131)),"",VLOOKUP(E131,'Product &amp; Price List'!D214:F339,3,FALSE))</f>
      </c>
      <c r="L131" s="310">
        <f t="shared" si="3"/>
        <v>0</v>
      </c>
      <c r="M131" s="311"/>
      <c r="O131" s="316" t="s">
        <v>465</v>
      </c>
      <c r="P131" s="317"/>
      <c r="Q131" s="317"/>
      <c r="R131" s="318"/>
    </row>
    <row r="132" spans="5:18" ht="21.75" customHeight="1">
      <c r="E132" s="388"/>
      <c r="F132" s="389"/>
      <c r="G132" s="312">
        <f>IF(OR(E132="",ISNUMBER(E132)),"",VLOOKUP(E132,'Product &amp; Price List'!D214:F339,2,FALSE))</f>
      </c>
      <c r="H132" s="313"/>
      <c r="I132" s="161"/>
      <c r="J132" s="22"/>
      <c r="K132" s="49">
        <f>IF(OR(E132="",ISNUMBER(E132)),"",VLOOKUP(E132,'Product &amp; Price List'!D214:F339,3,FALSE))</f>
      </c>
      <c r="L132" s="310">
        <f t="shared" si="3"/>
        <v>0</v>
      </c>
      <c r="M132" s="311"/>
      <c r="O132" s="319"/>
      <c r="P132" s="320"/>
      <c r="Q132" s="320"/>
      <c r="R132" s="321"/>
    </row>
    <row r="133" spans="5:18" ht="21.75" customHeight="1">
      <c r="E133" s="388"/>
      <c r="F133" s="389"/>
      <c r="G133" s="312">
        <f>IF(OR(E133="",ISNUMBER(E133)),"",VLOOKUP(E133,'Product &amp; Price List'!D214:F339,2,FALSE))</f>
      </c>
      <c r="H133" s="313"/>
      <c r="I133" s="161"/>
      <c r="J133" s="22"/>
      <c r="K133" s="49">
        <f>IF(OR(E133="",ISNUMBER(E133)),"",VLOOKUP(E133,'Product &amp; Price List'!D214:F339,3,FALSE))</f>
      </c>
      <c r="L133" s="310">
        <f t="shared" si="3"/>
        <v>0</v>
      </c>
      <c r="M133" s="311"/>
      <c r="O133" s="319"/>
      <c r="P133" s="320"/>
      <c r="Q133" s="320"/>
      <c r="R133" s="321"/>
    </row>
    <row r="134" spans="5:18" ht="21.75" customHeight="1" thickBot="1">
      <c r="E134" s="344"/>
      <c r="F134" s="345"/>
      <c r="G134" s="327">
        <f>IF(OR(E134="",ISNUMBER(E134)),"",VLOOKUP(E134,'Product &amp; Price List'!D214:F339,2,FALSE))</f>
      </c>
      <c r="H134" s="328"/>
      <c r="I134" s="214"/>
      <c r="J134" s="215"/>
      <c r="K134" s="216">
        <f>IF(OR(E134="",ISNUMBER(E134)),"",VLOOKUP(E134,'Product &amp; Price List'!D214:F339,3,FALSE))</f>
      </c>
      <c r="L134" s="350">
        <f t="shared" si="3"/>
        <v>0</v>
      </c>
      <c r="M134" s="351"/>
      <c r="O134" s="319"/>
      <c r="P134" s="320"/>
      <c r="Q134" s="320"/>
      <c r="R134" s="321"/>
    </row>
    <row r="135" spans="11:18" ht="21.75" customHeight="1" thickBot="1">
      <c r="K135" s="20" t="s">
        <v>74</v>
      </c>
      <c r="L135" s="352">
        <f>SUM(L125:M134)</f>
        <v>0</v>
      </c>
      <c r="M135" s="353"/>
      <c r="O135" s="322"/>
      <c r="P135" s="323"/>
      <c r="Q135" s="323"/>
      <c r="R135" s="324"/>
    </row>
    <row r="136" ht="16.5" customHeight="1"/>
    <row r="137" spans="5:18" ht="15" customHeight="1">
      <c r="E137" s="25"/>
      <c r="Q137" s="51"/>
      <c r="R137" s="38"/>
    </row>
    <row r="138" spans="5:18" ht="15" customHeight="1">
      <c r="E138" s="25"/>
      <c r="Q138" s="51"/>
      <c r="R138" s="38"/>
    </row>
    <row r="139" spans="5:18" ht="15" customHeight="1">
      <c r="E139" s="12"/>
      <c r="J139" s="7"/>
      <c r="K139" s="7"/>
      <c r="L139" s="7"/>
      <c r="M139" s="8"/>
      <c r="N139" s="5"/>
      <c r="O139" s="5"/>
      <c r="P139" s="5"/>
      <c r="Q139" s="25"/>
      <c r="R139" s="50"/>
    </row>
    <row r="140" spans="5:18" ht="18" customHeight="1" thickBot="1">
      <c r="E140" s="12"/>
      <c r="F140" s="151" t="s">
        <v>122</v>
      </c>
      <c r="G140" s="4"/>
      <c r="H140" s="4"/>
      <c r="J140" s="7"/>
      <c r="K140" s="7"/>
      <c r="L140" s="7"/>
      <c r="M140" s="9"/>
      <c r="N140" s="5"/>
      <c r="O140" s="5"/>
      <c r="P140" s="5"/>
      <c r="Q140" s="26"/>
      <c r="R140" s="50"/>
    </row>
    <row r="141" spans="5:18" ht="21" customHeight="1">
      <c r="E141" s="37"/>
      <c r="F141" s="405" t="s">
        <v>105</v>
      </c>
      <c r="G141" s="406"/>
      <c r="H141" s="406"/>
      <c r="I141" s="406"/>
      <c r="J141" s="406"/>
      <c r="K141" s="406"/>
      <c r="L141" s="406"/>
      <c r="M141" s="406"/>
      <c r="N141" s="406"/>
      <c r="O141" s="406"/>
      <c r="P141" s="407"/>
      <c r="Q141" s="146"/>
      <c r="R141" s="50"/>
    </row>
    <row r="142" spans="5:18" ht="15" customHeight="1">
      <c r="E142" s="37"/>
      <c r="F142" s="42"/>
      <c r="G142" s="2"/>
      <c r="H142" s="2"/>
      <c r="I142" s="2"/>
      <c r="J142" s="2"/>
      <c r="K142" s="2"/>
      <c r="L142" s="2"/>
      <c r="M142" s="9"/>
      <c r="N142" s="6"/>
      <c r="O142" s="6"/>
      <c r="P142" s="53"/>
      <c r="Q142" s="2"/>
      <c r="R142" s="50"/>
    </row>
    <row r="143" spans="5:18" ht="15" customHeight="1">
      <c r="E143" s="37"/>
      <c r="F143" s="55"/>
      <c r="G143" s="28"/>
      <c r="H143" s="28"/>
      <c r="I143" s="28"/>
      <c r="J143" s="28"/>
      <c r="K143" s="28"/>
      <c r="L143" s="28"/>
      <c r="M143" s="27"/>
      <c r="N143" s="3"/>
      <c r="O143" s="3"/>
      <c r="P143" s="53"/>
      <c r="Q143" s="72"/>
      <c r="R143" s="50"/>
    </row>
    <row r="144" spans="5:18" ht="15" customHeight="1">
      <c r="E144" s="37"/>
      <c r="F144" s="56" t="s">
        <v>159</v>
      </c>
      <c r="G144" s="410"/>
      <c r="H144" s="410"/>
      <c r="I144" s="410"/>
      <c r="J144" s="410"/>
      <c r="K144" s="410"/>
      <c r="L144" s="410"/>
      <c r="M144" s="410"/>
      <c r="N144" s="410"/>
      <c r="O144" s="141"/>
      <c r="P144" s="53"/>
      <c r="Q144" s="72"/>
      <c r="R144" s="50"/>
    </row>
    <row r="145" spans="5:18" ht="18.75" customHeight="1">
      <c r="E145" s="37"/>
      <c r="F145" s="55"/>
      <c r="G145" s="28"/>
      <c r="H145" s="28"/>
      <c r="I145" s="28"/>
      <c r="J145" s="28"/>
      <c r="K145" s="28"/>
      <c r="L145" s="28"/>
      <c r="M145" s="28"/>
      <c r="N145" s="28"/>
      <c r="O145" s="28"/>
      <c r="P145" s="53"/>
      <c r="Q145" s="72"/>
      <c r="R145" s="50"/>
    </row>
    <row r="146" spans="5:18" ht="15" customHeight="1">
      <c r="E146" s="37"/>
      <c r="F146" s="173"/>
      <c r="G146" s="147"/>
      <c r="H146" s="147"/>
      <c r="I146" s="147"/>
      <c r="J146" s="147"/>
      <c r="K146" s="147"/>
      <c r="L146" s="147"/>
      <c r="M146" s="147"/>
      <c r="N146" s="147"/>
      <c r="O146" s="147"/>
      <c r="P146" s="174"/>
      <c r="Q146" s="147"/>
      <c r="R146" s="50"/>
    </row>
    <row r="147" spans="5:18" ht="18" customHeight="1">
      <c r="E147" s="37"/>
      <c r="F147" s="57"/>
      <c r="G147" s="43"/>
      <c r="H147" s="43"/>
      <c r="I147" s="43"/>
      <c r="J147" s="43"/>
      <c r="K147" s="43"/>
      <c r="L147" s="43"/>
      <c r="M147" s="43"/>
      <c r="N147" s="43"/>
      <c r="O147" s="43"/>
      <c r="P147" s="53"/>
      <c r="Q147" s="72"/>
      <c r="R147" s="50"/>
    </row>
    <row r="148" spans="5:18" ht="21.75" customHeight="1">
      <c r="E148" s="37"/>
      <c r="F148" s="79" t="s">
        <v>32</v>
      </c>
      <c r="G148" s="356"/>
      <c r="H148" s="356"/>
      <c r="I148" s="356"/>
      <c r="J148" s="356"/>
      <c r="K148" s="356"/>
      <c r="L148" s="356"/>
      <c r="M148" s="356"/>
      <c r="N148" s="356"/>
      <c r="O148" s="142"/>
      <c r="P148" s="53"/>
      <c r="Q148" s="72"/>
      <c r="R148" s="50"/>
    </row>
    <row r="149" spans="5:18" ht="21.75" customHeight="1">
      <c r="E149" s="37"/>
      <c r="F149" s="79" t="s">
        <v>110</v>
      </c>
      <c r="G149" s="346"/>
      <c r="H149" s="346"/>
      <c r="I149" s="346"/>
      <c r="J149" s="346"/>
      <c r="K149" s="346"/>
      <c r="L149" s="346"/>
      <c r="M149" s="346"/>
      <c r="N149" s="346"/>
      <c r="O149" s="142"/>
      <c r="P149" s="53"/>
      <c r="Q149" s="72"/>
      <c r="R149" s="50"/>
    </row>
    <row r="150" spans="5:18" ht="21.75" customHeight="1">
      <c r="E150" s="37"/>
      <c r="F150" s="79" t="s">
        <v>106</v>
      </c>
      <c r="G150" s="149"/>
      <c r="H150" s="3"/>
      <c r="I150" s="3"/>
      <c r="J150" s="3"/>
      <c r="K150" s="3"/>
      <c r="L150" s="3"/>
      <c r="M150" s="3"/>
      <c r="N150" s="3"/>
      <c r="O150" s="3"/>
      <c r="P150" s="53"/>
      <c r="Q150" s="72"/>
      <c r="R150" s="50"/>
    </row>
    <row r="151" spans="5:18" ht="18" customHeight="1">
      <c r="E151" s="37"/>
      <c r="F151" s="54"/>
      <c r="G151" s="326" t="s">
        <v>77</v>
      </c>
      <c r="H151" s="326"/>
      <c r="I151" s="326"/>
      <c r="J151" s="326"/>
      <c r="K151" s="326"/>
      <c r="L151" s="326"/>
      <c r="M151" s="326"/>
      <c r="N151" s="326"/>
      <c r="O151" s="78"/>
      <c r="P151" s="53"/>
      <c r="Q151" s="72"/>
      <c r="R151" s="50"/>
    </row>
    <row r="152" spans="5:18" ht="18" customHeight="1">
      <c r="E152" s="37"/>
      <c r="F152" s="54"/>
      <c r="G152" s="3"/>
      <c r="H152" s="2"/>
      <c r="I152" s="80"/>
      <c r="J152" s="40"/>
      <c r="K152" s="2"/>
      <c r="L152" s="80"/>
      <c r="M152" s="40"/>
      <c r="N152" s="3"/>
      <c r="O152" s="3"/>
      <c r="P152" s="53"/>
      <c r="Q152" s="72"/>
      <c r="R152" s="50"/>
    </row>
    <row r="153" spans="5:18" ht="21.75" customHeight="1">
      <c r="E153" s="37"/>
      <c r="F153" s="408" t="s">
        <v>78</v>
      </c>
      <c r="G153" s="409"/>
      <c r="H153" s="315"/>
      <c r="I153" s="315"/>
      <c r="J153" s="315"/>
      <c r="K153" s="315"/>
      <c r="L153" s="315"/>
      <c r="M153" s="315"/>
      <c r="N153" s="315"/>
      <c r="O153" s="143"/>
      <c r="P153" s="53"/>
      <c r="Q153" s="72"/>
      <c r="R153" s="50"/>
    </row>
    <row r="154" spans="5:18" ht="21.75" customHeight="1">
      <c r="E154" s="37"/>
      <c r="F154" s="408" t="s">
        <v>79</v>
      </c>
      <c r="G154" s="409"/>
      <c r="H154" s="314"/>
      <c r="I154" s="314"/>
      <c r="J154" s="314"/>
      <c r="K154" s="314"/>
      <c r="L154" s="314"/>
      <c r="M154" s="314"/>
      <c r="N154" s="314"/>
      <c r="O154" s="144"/>
      <c r="P154" s="53"/>
      <c r="Q154" s="72"/>
      <c r="R154" s="50"/>
    </row>
    <row r="155" spans="5:18" ht="21.75" customHeight="1">
      <c r="E155" s="37"/>
      <c r="F155" s="408" t="s">
        <v>80</v>
      </c>
      <c r="G155" s="409"/>
      <c r="H155" s="314"/>
      <c r="I155" s="314"/>
      <c r="J155" s="314"/>
      <c r="K155" s="314"/>
      <c r="L155" s="314"/>
      <c r="M155" s="314"/>
      <c r="N155" s="314"/>
      <c r="O155" s="143"/>
      <c r="P155" s="59"/>
      <c r="Q155" s="72"/>
      <c r="R155" s="50"/>
    </row>
    <row r="156" spans="5:18" ht="21.75" customHeight="1">
      <c r="E156" s="37"/>
      <c r="F156" s="60"/>
      <c r="G156" s="30" t="s">
        <v>33</v>
      </c>
      <c r="H156" s="354"/>
      <c r="I156" s="354"/>
      <c r="J156" s="38"/>
      <c r="K156" s="3"/>
      <c r="L156" s="3"/>
      <c r="M156" s="3"/>
      <c r="N156" s="61"/>
      <c r="O156" s="61"/>
      <c r="P156" s="62"/>
      <c r="Q156" s="72"/>
      <c r="R156" s="58"/>
    </row>
    <row r="157" spans="5:18" ht="15" customHeight="1">
      <c r="E157" s="37"/>
      <c r="F157" s="60"/>
      <c r="G157" s="125"/>
      <c r="H157" s="30"/>
      <c r="I157" s="40"/>
      <c r="J157" s="32"/>
      <c r="K157" s="3"/>
      <c r="L157" s="3"/>
      <c r="M157" s="3"/>
      <c r="N157" s="61"/>
      <c r="O157" s="61"/>
      <c r="P157" s="62"/>
      <c r="Q157" s="72"/>
      <c r="R157" s="50"/>
    </row>
    <row r="158" spans="5:18" ht="18" customHeight="1">
      <c r="E158" s="37"/>
      <c r="F158" s="63"/>
      <c r="G158" s="404" t="s">
        <v>121</v>
      </c>
      <c r="H158" s="404"/>
      <c r="I158" s="404"/>
      <c r="J158" s="404"/>
      <c r="K158" s="404"/>
      <c r="L158" s="404"/>
      <c r="M158" s="404"/>
      <c r="N158" s="404"/>
      <c r="O158" s="81"/>
      <c r="P158" s="62"/>
      <c r="Q158" s="72"/>
      <c r="R158" s="50"/>
    </row>
    <row r="159" spans="5:18" ht="28.5" customHeight="1">
      <c r="E159" s="37"/>
      <c r="F159" s="79" t="s">
        <v>1</v>
      </c>
      <c r="G159" s="356"/>
      <c r="H159" s="356"/>
      <c r="I159" s="356"/>
      <c r="J159" s="356"/>
      <c r="K159" s="356"/>
      <c r="L159" s="356"/>
      <c r="M159" s="356"/>
      <c r="N159" s="356"/>
      <c r="O159" s="145"/>
      <c r="P159" s="62"/>
      <c r="Q159" s="72"/>
      <c r="R159" s="50"/>
    </row>
    <row r="160" spans="5:18" ht="28.5" customHeight="1">
      <c r="E160" s="37"/>
      <c r="F160" s="79" t="s">
        <v>4</v>
      </c>
      <c r="G160" s="346"/>
      <c r="H160" s="346"/>
      <c r="I160" s="346"/>
      <c r="J160" s="346"/>
      <c r="K160" s="346"/>
      <c r="L160" s="346"/>
      <c r="M160" s="346"/>
      <c r="N160" s="346"/>
      <c r="O160" s="145"/>
      <c r="P160" s="62"/>
      <c r="Q160" s="72"/>
      <c r="R160" s="50"/>
    </row>
    <row r="161" spans="5:18" ht="28.5" customHeight="1">
      <c r="E161" s="37"/>
      <c r="F161" s="79" t="s">
        <v>3</v>
      </c>
      <c r="G161" s="346"/>
      <c r="H161" s="346"/>
      <c r="I161" s="346"/>
      <c r="J161" s="346"/>
      <c r="K161" s="346"/>
      <c r="L161" s="346"/>
      <c r="M161" s="346"/>
      <c r="N161" s="346"/>
      <c r="O161" s="145"/>
      <c r="P161" s="62"/>
      <c r="Q161" s="72"/>
      <c r="R161" s="52"/>
    </row>
    <row r="162" spans="5:18" ht="15" customHeight="1">
      <c r="E162" s="37"/>
      <c r="F162" s="55"/>
      <c r="G162" s="28"/>
      <c r="H162" s="29"/>
      <c r="I162" s="29"/>
      <c r="J162" s="29"/>
      <c r="K162" s="29"/>
      <c r="L162" s="31"/>
      <c r="M162" s="31"/>
      <c r="N162" s="3"/>
      <c r="O162" s="3"/>
      <c r="P162" s="62"/>
      <c r="Q162" s="72"/>
      <c r="R162" s="50"/>
    </row>
    <row r="163" spans="5:18" ht="28.5" customHeight="1">
      <c r="E163" s="37"/>
      <c r="F163" s="79" t="s">
        <v>1</v>
      </c>
      <c r="G163" s="356"/>
      <c r="H163" s="356"/>
      <c r="I163" s="356"/>
      <c r="J163" s="356"/>
      <c r="K163" s="356"/>
      <c r="L163" s="356"/>
      <c r="M163" s="356"/>
      <c r="N163" s="356"/>
      <c r="O163" s="145"/>
      <c r="P163" s="62"/>
      <c r="Q163" s="72"/>
      <c r="R163" s="50"/>
    </row>
    <row r="164" spans="5:18" ht="28.5" customHeight="1">
      <c r="E164" s="37"/>
      <c r="F164" s="79" t="s">
        <v>4</v>
      </c>
      <c r="G164" s="346"/>
      <c r="H164" s="346"/>
      <c r="I164" s="346"/>
      <c r="J164" s="346"/>
      <c r="K164" s="346"/>
      <c r="L164" s="346"/>
      <c r="M164" s="346"/>
      <c r="N164" s="346"/>
      <c r="O164" s="145"/>
      <c r="P164" s="62"/>
      <c r="Q164" s="72"/>
      <c r="R164" s="52"/>
    </row>
    <row r="165" spans="5:18" ht="28.5" customHeight="1">
      <c r="E165" s="37"/>
      <c r="F165" s="79" t="s">
        <v>3</v>
      </c>
      <c r="G165" s="346"/>
      <c r="H165" s="346"/>
      <c r="I165" s="346"/>
      <c r="J165" s="346"/>
      <c r="K165" s="346"/>
      <c r="L165" s="346"/>
      <c r="M165" s="346"/>
      <c r="N165" s="346"/>
      <c r="O165" s="145"/>
      <c r="P165" s="62"/>
      <c r="Q165" s="72"/>
      <c r="R165" s="50"/>
    </row>
    <row r="166" spans="5:18" ht="15" customHeight="1">
      <c r="E166" s="37"/>
      <c r="F166" s="55"/>
      <c r="G166" s="28"/>
      <c r="H166" s="29"/>
      <c r="I166" s="29"/>
      <c r="J166" s="29"/>
      <c r="K166" s="29"/>
      <c r="L166" s="31"/>
      <c r="M166" s="31"/>
      <c r="N166" s="36"/>
      <c r="O166" s="36"/>
      <c r="P166" s="62"/>
      <c r="Q166" s="72"/>
      <c r="R166" s="50"/>
    </row>
    <row r="167" spans="5:18" ht="28.5" customHeight="1">
      <c r="E167" s="37"/>
      <c r="F167" s="79" t="s">
        <v>1</v>
      </c>
      <c r="G167" s="356"/>
      <c r="H167" s="356"/>
      <c r="I167" s="356"/>
      <c r="J167" s="356"/>
      <c r="K167" s="356"/>
      <c r="L167" s="356"/>
      <c r="M167" s="356"/>
      <c r="N167" s="356"/>
      <c r="O167" s="145"/>
      <c r="P167" s="62"/>
      <c r="Q167" s="72"/>
      <c r="R167" s="52"/>
    </row>
    <row r="168" spans="5:18" ht="28.5" customHeight="1">
      <c r="E168" s="37"/>
      <c r="F168" s="79" t="s">
        <v>4</v>
      </c>
      <c r="G168" s="346"/>
      <c r="H168" s="346"/>
      <c r="I168" s="346"/>
      <c r="J168" s="346"/>
      <c r="K168" s="346"/>
      <c r="L168" s="346"/>
      <c r="M168" s="346"/>
      <c r="N168" s="346"/>
      <c r="O168" s="145"/>
      <c r="P168" s="62"/>
      <c r="Q168" s="72"/>
      <c r="R168" s="50"/>
    </row>
    <row r="169" spans="5:18" ht="28.5" customHeight="1">
      <c r="E169" s="37"/>
      <c r="F169" s="79" t="s">
        <v>3</v>
      </c>
      <c r="G169" s="346"/>
      <c r="H169" s="346"/>
      <c r="I169" s="346"/>
      <c r="J169" s="346"/>
      <c r="K169" s="346"/>
      <c r="L169" s="346"/>
      <c r="M169" s="346"/>
      <c r="N169" s="346"/>
      <c r="O169" s="145"/>
      <c r="P169" s="62"/>
      <c r="Q169" s="72"/>
      <c r="R169" s="50"/>
    </row>
    <row r="170" spans="5:18" ht="15" customHeight="1">
      <c r="E170" s="37"/>
      <c r="F170" s="55"/>
      <c r="G170" s="28"/>
      <c r="H170" s="28"/>
      <c r="I170" s="28"/>
      <c r="J170" s="28"/>
      <c r="K170" s="28"/>
      <c r="L170" s="28"/>
      <c r="M170" s="36"/>
      <c r="N170" s="36"/>
      <c r="O170" s="36"/>
      <c r="P170" s="62"/>
      <c r="Q170" s="72"/>
      <c r="R170" s="50"/>
    </row>
    <row r="171" spans="5:18" ht="15" customHeight="1">
      <c r="E171" s="37"/>
      <c r="F171" s="55"/>
      <c r="G171" s="28"/>
      <c r="H171" s="28"/>
      <c r="I171" s="28"/>
      <c r="J171" s="28"/>
      <c r="K171" s="28"/>
      <c r="L171" s="28"/>
      <c r="M171" s="36"/>
      <c r="N171" s="36"/>
      <c r="O171" s="36"/>
      <c r="P171" s="62"/>
      <c r="Q171" s="72"/>
      <c r="R171" s="50"/>
    </row>
    <row r="172" spans="5:18" ht="15" customHeight="1">
      <c r="E172" s="37"/>
      <c r="F172" s="173"/>
      <c r="G172" s="147"/>
      <c r="H172" s="147"/>
      <c r="I172" s="147"/>
      <c r="J172" s="147"/>
      <c r="K172" s="147"/>
      <c r="L172" s="147"/>
      <c r="M172" s="147"/>
      <c r="N172" s="147"/>
      <c r="O172" s="147"/>
      <c r="P172" s="174"/>
      <c r="Q172" s="147"/>
      <c r="R172" s="50"/>
    </row>
    <row r="173" spans="5:18" ht="15" customHeight="1">
      <c r="E173" s="37"/>
      <c r="F173" s="55"/>
      <c r="G173" s="28"/>
      <c r="H173" s="28"/>
      <c r="I173" s="28"/>
      <c r="J173" s="28"/>
      <c r="K173" s="28"/>
      <c r="L173" s="28"/>
      <c r="M173" s="27"/>
      <c r="N173" s="3"/>
      <c r="O173" s="3"/>
      <c r="P173" s="62"/>
      <c r="Q173" s="72"/>
      <c r="R173" s="50"/>
    </row>
    <row r="174" spans="5:18" ht="21.75" customHeight="1">
      <c r="E174" s="26"/>
      <c r="F174" s="75" t="s">
        <v>107</v>
      </c>
      <c r="G174" s="356"/>
      <c r="H174" s="356"/>
      <c r="I174" s="356"/>
      <c r="J174" s="356"/>
      <c r="K174" s="356"/>
      <c r="L174" s="356"/>
      <c r="M174" s="356"/>
      <c r="N174" s="356"/>
      <c r="O174" s="142"/>
      <c r="P174" s="62"/>
      <c r="Q174" s="72"/>
      <c r="R174" s="50"/>
    </row>
    <row r="175" spans="5:18" ht="21.75" customHeight="1">
      <c r="E175" s="26"/>
      <c r="F175" s="75" t="s">
        <v>111</v>
      </c>
      <c r="G175" s="346"/>
      <c r="H175" s="346"/>
      <c r="I175" s="346"/>
      <c r="J175" s="346"/>
      <c r="K175" s="346"/>
      <c r="L175" s="346"/>
      <c r="M175" s="346"/>
      <c r="N175" s="346"/>
      <c r="O175" s="142"/>
      <c r="P175" s="62"/>
      <c r="Q175" s="13"/>
      <c r="R175" s="50"/>
    </row>
    <row r="176" spans="5:18" ht="21.75" customHeight="1">
      <c r="E176" s="26"/>
      <c r="F176" s="75" t="s">
        <v>106</v>
      </c>
      <c r="G176" s="354"/>
      <c r="H176" s="354"/>
      <c r="I176" s="354"/>
      <c r="J176" s="38"/>
      <c r="K176" s="38"/>
      <c r="L176" s="38"/>
      <c r="M176" s="38"/>
      <c r="N176" s="38"/>
      <c r="O176" s="38"/>
      <c r="P176" s="62"/>
      <c r="Q176" s="13"/>
      <c r="R176" s="50"/>
    </row>
    <row r="177" spans="5:18" ht="21.75" customHeight="1">
      <c r="E177" s="26"/>
      <c r="F177" s="75" t="s">
        <v>81</v>
      </c>
      <c r="G177" s="355"/>
      <c r="H177" s="354"/>
      <c r="I177" s="354"/>
      <c r="J177" s="39"/>
      <c r="K177" s="39"/>
      <c r="L177" s="39"/>
      <c r="M177" s="39"/>
      <c r="N177" s="39"/>
      <c r="O177" s="39"/>
      <c r="P177" s="62"/>
      <c r="Q177" s="13"/>
      <c r="R177" s="50"/>
    </row>
    <row r="178" spans="5:18" ht="15" customHeight="1">
      <c r="E178" s="26"/>
      <c r="F178" s="64"/>
      <c r="G178" s="121"/>
      <c r="H178" s="41"/>
      <c r="I178" s="41"/>
      <c r="J178" s="39"/>
      <c r="K178" s="2"/>
      <c r="L178" s="39"/>
      <c r="M178" s="39"/>
      <c r="N178" s="39"/>
      <c r="O178" s="39"/>
      <c r="P178" s="62"/>
      <c r="Q178" s="13"/>
      <c r="R178" s="50"/>
    </row>
    <row r="179" spans="5:18" ht="15" customHeight="1">
      <c r="E179" s="26"/>
      <c r="F179" s="65"/>
      <c r="G179" s="26"/>
      <c r="H179" s="39"/>
      <c r="I179" s="39"/>
      <c r="J179" s="39"/>
      <c r="K179" s="26"/>
      <c r="L179" s="39"/>
      <c r="M179" s="39"/>
      <c r="N179" s="39"/>
      <c r="O179" s="39"/>
      <c r="P179" s="62"/>
      <c r="Q179" s="13"/>
      <c r="R179" s="50"/>
    </row>
    <row r="180" spans="5:18" ht="19.5" customHeight="1">
      <c r="E180" s="26"/>
      <c r="F180" s="347" t="s">
        <v>160</v>
      </c>
      <c r="G180" s="348"/>
      <c r="H180" s="348"/>
      <c r="I180" s="348"/>
      <c r="J180" s="348"/>
      <c r="K180" s="348"/>
      <c r="L180" s="348"/>
      <c r="M180" s="348"/>
      <c r="N180" s="348"/>
      <c r="O180" s="348"/>
      <c r="P180" s="349"/>
      <c r="Q180" s="13"/>
      <c r="R180" s="50"/>
    </row>
    <row r="181" spans="5:18" ht="13.5" customHeight="1">
      <c r="E181" s="26"/>
      <c r="F181" s="65"/>
      <c r="G181" s="325" t="s">
        <v>161</v>
      </c>
      <c r="H181" s="325"/>
      <c r="I181" s="39"/>
      <c r="J181" s="39"/>
      <c r="K181" s="26"/>
      <c r="L181" s="39"/>
      <c r="M181" s="39"/>
      <c r="N181" s="39"/>
      <c r="O181" s="39"/>
      <c r="P181" s="62"/>
      <c r="Q181" s="13"/>
      <c r="R181" s="50"/>
    </row>
    <row r="182" spans="5:18" ht="15" customHeight="1">
      <c r="E182" s="26"/>
      <c r="F182" s="65"/>
      <c r="G182" s="325"/>
      <c r="H182" s="325"/>
      <c r="I182" s="39"/>
      <c r="J182" s="39"/>
      <c r="K182" s="26"/>
      <c r="L182" s="39"/>
      <c r="M182" s="39"/>
      <c r="N182" s="39"/>
      <c r="O182" s="39"/>
      <c r="P182" s="62"/>
      <c r="Q182" s="13"/>
      <c r="R182" s="50"/>
    </row>
    <row r="183" spans="5:18" ht="15" customHeight="1" thickBot="1">
      <c r="E183" s="26"/>
      <c r="F183" s="66"/>
      <c r="G183" s="68"/>
      <c r="H183" s="67"/>
      <c r="I183" s="67"/>
      <c r="J183" s="67"/>
      <c r="K183" s="68"/>
      <c r="L183" s="67"/>
      <c r="M183" s="67"/>
      <c r="N183" s="67"/>
      <c r="O183" s="67"/>
      <c r="P183" s="69"/>
      <c r="Q183" s="13"/>
      <c r="R183" s="50"/>
    </row>
    <row r="184" spans="5:18" ht="15" customHeight="1">
      <c r="E184" s="26"/>
      <c r="F184" s="25"/>
      <c r="G184" s="25"/>
      <c r="H184" s="25"/>
      <c r="I184" s="25"/>
      <c r="J184" s="25"/>
      <c r="K184" s="26"/>
      <c r="L184" s="25"/>
      <c r="M184" s="25"/>
      <c r="N184" s="25"/>
      <c r="O184" s="25"/>
      <c r="P184" s="25"/>
      <c r="Q184" s="52"/>
      <c r="R184" s="50"/>
    </row>
    <row r="185" ht="15" customHeight="1">
      <c r="R185" s="25"/>
    </row>
    <row r="186" ht="15" customHeight="1">
      <c r="R186" s="25"/>
    </row>
    <row r="187" ht="15" customHeight="1">
      <c r="R187" s="25"/>
    </row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 password="8666" sheet="1" objects="1" scenarios="1" selectLockedCells="1"/>
  <protectedRanges>
    <protectedRange password="DDBD" sqref="M98:M107 M112:M115" name="Range1_6_7"/>
    <protectedRange password="DDBD" sqref="J98:J107 J112:J115" name="Range1_8_3_1_2"/>
    <protectedRange password="DDBD" sqref="E120" name="Range1_8_2_1_2"/>
    <protectedRange password="DDBD" sqref="K125:K134" name="Range1_1_1_1_3"/>
  </protectedRanges>
  <mergeCells count="180">
    <mergeCell ref="F65:I65"/>
    <mergeCell ref="G169:N169"/>
    <mergeCell ref="F82:G82"/>
    <mergeCell ref="G103:H103"/>
    <mergeCell ref="J87:N87"/>
    <mergeCell ref="F80:G80"/>
    <mergeCell ref="J80:N80"/>
    <mergeCell ref="F88:G88"/>
    <mergeCell ref="E118:F119"/>
    <mergeCell ref="F81:G81"/>
    <mergeCell ref="G175:N175"/>
    <mergeCell ref="H156:I156"/>
    <mergeCell ref="G149:N149"/>
    <mergeCell ref="G163:N163"/>
    <mergeCell ref="G165:N165"/>
    <mergeCell ref="G167:N167"/>
    <mergeCell ref="F154:G154"/>
    <mergeCell ref="F155:G155"/>
    <mergeCell ref="J85:N85"/>
    <mergeCell ref="E103:F103"/>
    <mergeCell ref="P85:R85"/>
    <mergeCell ref="O108:Q108"/>
    <mergeCell ref="F63:R64"/>
    <mergeCell ref="P81:R81"/>
    <mergeCell ref="P82:R82"/>
    <mergeCell ref="P87:R87"/>
    <mergeCell ref="P88:R88"/>
    <mergeCell ref="J86:N86"/>
    <mergeCell ref="G102:H102"/>
    <mergeCell ref="O104:Q104"/>
    <mergeCell ref="G118:H119"/>
    <mergeCell ref="F87:G87"/>
    <mergeCell ref="E112:F112"/>
    <mergeCell ref="G112:H112"/>
    <mergeCell ref="E99:F99"/>
    <mergeCell ref="E100:F100"/>
    <mergeCell ref="E96:H96"/>
    <mergeCell ref="G107:H107"/>
    <mergeCell ref="G104:H104"/>
    <mergeCell ref="L66:R66"/>
    <mergeCell ref="I96:K96"/>
    <mergeCell ref="E104:F104"/>
    <mergeCell ref="O97:Q97"/>
    <mergeCell ref="E105:F105"/>
    <mergeCell ref="G99:H99"/>
    <mergeCell ref="G100:H100"/>
    <mergeCell ref="O99:Q99"/>
    <mergeCell ref="E98:F98"/>
    <mergeCell ref="O100:Q100"/>
    <mergeCell ref="O127:R130"/>
    <mergeCell ref="F66:I66"/>
    <mergeCell ref="F67:I67"/>
    <mergeCell ref="F68:I68"/>
    <mergeCell ref="F69:I69"/>
    <mergeCell ref="E73:O73"/>
    <mergeCell ref="J82:N82"/>
    <mergeCell ref="F78:G78"/>
    <mergeCell ref="F75:N75"/>
    <mergeCell ref="F79:G79"/>
    <mergeCell ref="G106:H106"/>
    <mergeCell ref="L124:M124"/>
    <mergeCell ref="O114:Q114"/>
    <mergeCell ref="L125:M125"/>
    <mergeCell ref="I110:K110"/>
    <mergeCell ref="O111:Q111"/>
    <mergeCell ref="E120:F120"/>
    <mergeCell ref="E123:M123"/>
    <mergeCell ref="I118:I119"/>
    <mergeCell ref="E127:F127"/>
    <mergeCell ref="J88:N88"/>
    <mergeCell ref="L96:Q96"/>
    <mergeCell ref="G120:H120"/>
    <mergeCell ref="G124:H124"/>
    <mergeCell ref="G125:H125"/>
    <mergeCell ref="G126:H126"/>
    <mergeCell ref="G127:H127"/>
    <mergeCell ref="J89:N89"/>
    <mergeCell ref="O105:Q105"/>
    <mergeCell ref="J118:J119"/>
    <mergeCell ref="E108:N108"/>
    <mergeCell ref="E113:F113"/>
    <mergeCell ref="L110:Q110"/>
    <mergeCell ref="E114:F114"/>
    <mergeCell ref="G114:H114"/>
    <mergeCell ref="E110:H110"/>
    <mergeCell ref="E124:F124"/>
    <mergeCell ref="O115:Q115"/>
    <mergeCell ref="F1:Q1"/>
    <mergeCell ref="E2:R2"/>
    <mergeCell ref="M120:R120"/>
    <mergeCell ref="O106:Q106"/>
    <mergeCell ref="O107:Q107"/>
    <mergeCell ref="E106:F106"/>
    <mergeCell ref="E107:F107"/>
    <mergeCell ref="E101:F101"/>
    <mergeCell ref="E132:F132"/>
    <mergeCell ref="E133:F133"/>
    <mergeCell ref="L65:R65"/>
    <mergeCell ref="E128:F128"/>
    <mergeCell ref="L128:M128"/>
    <mergeCell ref="E130:F130"/>
    <mergeCell ref="L130:M130"/>
    <mergeCell ref="G128:H128"/>
    <mergeCell ref="G129:H129"/>
    <mergeCell ref="G130:H130"/>
    <mergeCell ref="G160:N160"/>
    <mergeCell ref="G159:N159"/>
    <mergeCell ref="G158:N158"/>
    <mergeCell ref="G148:N148"/>
    <mergeCell ref="F141:P141"/>
    <mergeCell ref="F153:G153"/>
    <mergeCell ref="G144:N144"/>
    <mergeCell ref="L67:R67"/>
    <mergeCell ref="L68:R68"/>
    <mergeCell ref="L69:R69"/>
    <mergeCell ref="J81:N81"/>
    <mergeCell ref="P78:R78"/>
    <mergeCell ref="P79:R79"/>
    <mergeCell ref="J78:N78"/>
    <mergeCell ref="J79:N79"/>
    <mergeCell ref="P80:R80"/>
    <mergeCell ref="G105:H105"/>
    <mergeCell ref="E111:F111"/>
    <mergeCell ref="E129:F129"/>
    <mergeCell ref="E126:F126"/>
    <mergeCell ref="E102:F102"/>
    <mergeCell ref="E131:F131"/>
    <mergeCell ref="E115:F115"/>
    <mergeCell ref="G115:H115"/>
    <mergeCell ref="E116:N116"/>
    <mergeCell ref="E125:F125"/>
    <mergeCell ref="P83:R84"/>
    <mergeCell ref="G97:H97"/>
    <mergeCell ref="G98:H98"/>
    <mergeCell ref="F89:G89"/>
    <mergeCell ref="E95:Q95"/>
    <mergeCell ref="P89:R89"/>
    <mergeCell ref="P86:R86"/>
    <mergeCell ref="O98:Q98"/>
    <mergeCell ref="F85:G85"/>
    <mergeCell ref="F86:G86"/>
    <mergeCell ref="O101:Q101"/>
    <mergeCell ref="E97:F97"/>
    <mergeCell ref="O102:Q102"/>
    <mergeCell ref="G101:H101"/>
    <mergeCell ref="O103:Q103"/>
    <mergeCell ref="G133:H133"/>
    <mergeCell ref="O112:Q112"/>
    <mergeCell ref="G113:H113"/>
    <mergeCell ref="O113:Q113"/>
    <mergeCell ref="L131:M131"/>
    <mergeCell ref="E134:F134"/>
    <mergeCell ref="G164:N164"/>
    <mergeCell ref="F180:P180"/>
    <mergeCell ref="L134:M134"/>
    <mergeCell ref="L135:M135"/>
    <mergeCell ref="G168:N168"/>
    <mergeCell ref="G161:N161"/>
    <mergeCell ref="G176:I176"/>
    <mergeCell ref="G177:I177"/>
    <mergeCell ref="G174:N174"/>
    <mergeCell ref="O131:R135"/>
    <mergeCell ref="G181:H182"/>
    <mergeCell ref="G151:N151"/>
    <mergeCell ref="G134:H134"/>
    <mergeCell ref="G111:H111"/>
    <mergeCell ref="M118:Q118"/>
    <mergeCell ref="O116:Q116"/>
    <mergeCell ref="G131:H131"/>
    <mergeCell ref="O124:R125"/>
    <mergeCell ref="K118:K119"/>
    <mergeCell ref="L133:M133"/>
    <mergeCell ref="L132:M132"/>
    <mergeCell ref="G132:H132"/>
    <mergeCell ref="L126:M126"/>
    <mergeCell ref="H155:N155"/>
    <mergeCell ref="H153:N153"/>
    <mergeCell ref="H154:N154"/>
    <mergeCell ref="L127:M127"/>
    <mergeCell ref="L129:M129"/>
  </mergeCells>
  <conditionalFormatting sqref="E97:F107 E111:F115">
    <cfRule type="cellIs" priority="21" dxfId="13" operator="equal" stopIfTrue="1">
      <formula>0</formula>
    </cfRule>
  </conditionalFormatting>
  <conditionalFormatting sqref="E125:F134">
    <cfRule type="cellIs" priority="19" dxfId="13" operator="equal" stopIfTrue="1">
      <formula>0</formula>
    </cfRule>
  </conditionalFormatting>
  <conditionalFormatting sqref="I98:I107 L98:L107 I112 L112 L114 I114">
    <cfRule type="notContainsBlanks" priority="17" dxfId="1" stopIfTrue="1">
      <formula>LEN(TRIM(I98))&gt;0</formula>
    </cfRule>
    <cfRule type="expression" priority="32" dxfId="0" stopIfTrue="1">
      <formula>NOT(ISBLANK($E98))</formula>
    </cfRule>
  </conditionalFormatting>
  <conditionalFormatting sqref="I125:J134">
    <cfRule type="notContainsBlanks" priority="14" dxfId="1" stopIfTrue="1">
      <formula>LEN(TRIM(I125))&gt;0</formula>
    </cfRule>
    <cfRule type="expression" priority="15" dxfId="0" stopIfTrue="1">
      <formula>NOT(ISBLANK($E125))</formula>
    </cfRule>
  </conditionalFormatting>
  <conditionalFormatting sqref="E124:F124">
    <cfRule type="cellIs" priority="13" dxfId="13" operator="equal" stopIfTrue="1">
      <formula>0</formula>
    </cfRule>
  </conditionalFormatting>
  <conditionalFormatting sqref="G113:L113 O113:Q113">
    <cfRule type="expression" priority="8" dxfId="4" stopIfTrue="1">
      <formula>NOT($G$112="")</formula>
    </cfRule>
  </conditionalFormatting>
  <conditionalFormatting sqref="O115:Q115 G115:L115">
    <cfRule type="expression" priority="7" dxfId="4" stopIfTrue="1">
      <formula>NOT($G$114="")</formula>
    </cfRule>
  </conditionalFormatting>
  <conditionalFormatting sqref="M113">
    <cfRule type="notContainsBlanks" priority="3" dxfId="1" stopIfTrue="1">
      <formula>LEN(TRIM(M113))&gt;0</formula>
    </cfRule>
    <cfRule type="expression" priority="5" dxfId="0" stopIfTrue="1">
      <formula>NOT(ISBLANK($E$112))</formula>
    </cfRule>
  </conditionalFormatting>
  <conditionalFormatting sqref="M115">
    <cfRule type="notContainsBlanks" priority="1" dxfId="1" stopIfTrue="1">
      <formula>LEN(TRIM(M115))&gt;0</formula>
    </cfRule>
    <cfRule type="expression" priority="2" dxfId="0" stopIfTrue="1">
      <formula>NOT(ISBLANK($E$114))</formula>
    </cfRule>
  </conditionalFormatting>
  <dataValidations count="6">
    <dataValidation allowBlank="1" showInputMessage="1" showErrorMessage="1" errorTitle="Invalid Quantity" error="There is a minimum quantity for this product.  Please refer to the product name for this quantity." sqref="I98:I107 I112:I115"/>
    <dataValidation type="list" allowBlank="1" showInputMessage="1" showErrorMessage="1" errorTitle="Term Length" error="Please select a maintenance term length from 1 to 3 years. If you would like an SnS term over 3 years, please contact your OARnet representative to discuss." sqref="J125:J134">
      <formula1>$N$122:$N$124</formula1>
    </dataValidation>
    <dataValidation type="list" allowBlank="1" showInputMessage="1" showErrorMessage="1" errorTitle="Term Length" error="Please select a maintenance term length from 1 to 3 years. If you would like an SnS term over 3 years, please contact your OARnet representative to discuss." sqref="L98:L107 L113 L115 L112 L114">
      <formula1>$N$121:$N$124</formula1>
    </dataValidation>
    <dataValidation type="list" allowBlank="1" showInputMessage="1" showErrorMessage="1" sqref="E112:F112 E114:F114">
      <formula1>$C$2:$C$99</formula1>
    </dataValidation>
    <dataValidation type="list" allowBlank="1" showInputMessage="1" showErrorMessage="1" sqref="E125:F134">
      <formula1>$D$2:$D$128</formula1>
    </dataValidation>
    <dataValidation type="list" allowBlank="1" showInputMessage="1" showErrorMessage="1" sqref="E98:F107">
      <formula1>$B$2:$B$117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5"/>
  <headerFooter>
    <oddFooter>&amp;CPage &amp;P</oddFooter>
  </headerFooter>
  <rowBreaks count="2" manualBreakCount="2">
    <brk id="72" max="255" man="1"/>
    <brk id="135" max="255" man="1"/>
  </rowBreaks>
  <ignoredErrors>
    <ignoredError sqref="R113:R114 N113:N114" formula="1"/>
  </ignoredErrors>
  <drawing r:id="rId4"/>
  <legacyDrawing r:id="rId3"/>
  <oleObjects>
    <oleObject progId="Document" shapeId="63915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K339"/>
  <sheetViews>
    <sheetView showGridLines="0" zoomScaleSheetLayoutView="100" zoomScalePageLayoutView="75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.7109375" style="13" customWidth="1"/>
    <col min="2" max="2" width="5.140625" style="24" customWidth="1"/>
    <col min="3" max="3" width="0.85546875" style="171" customWidth="1"/>
    <col min="4" max="4" width="50.421875" style="83" customWidth="1"/>
    <col min="5" max="5" width="18.57421875" style="17" customWidth="1"/>
    <col min="6" max="6" width="20.00390625" style="84" customWidth="1"/>
    <col min="7" max="7" width="11.140625" style="17" customWidth="1"/>
    <col min="8" max="8" width="10.8515625" style="17" customWidth="1"/>
    <col min="9" max="9" width="18.28125" style="257" customWidth="1"/>
    <col min="10" max="16384" width="9.140625" style="1" customWidth="1"/>
  </cols>
  <sheetData>
    <row r="1" ht="6" customHeight="1"/>
    <row r="2" spans="2:11" ht="12.75" customHeight="1">
      <c r="B2" s="156"/>
      <c r="D2" s="154" t="s">
        <v>140</v>
      </c>
      <c r="E2" s="154" t="s">
        <v>140</v>
      </c>
      <c r="G2" s="482" t="s">
        <v>130</v>
      </c>
      <c r="H2" s="482"/>
      <c r="I2" s="482"/>
      <c r="J2" s="482"/>
      <c r="K2" s="309"/>
    </row>
    <row r="3" spans="4:11" ht="12.75" customHeight="1">
      <c r="D3" s="154" t="s">
        <v>123</v>
      </c>
      <c r="E3" s="184" t="s">
        <v>124</v>
      </c>
      <c r="F3" s="194"/>
      <c r="G3" s="482" t="s">
        <v>131</v>
      </c>
      <c r="H3" s="482"/>
      <c r="I3" s="482"/>
      <c r="J3" s="482"/>
      <c r="K3" s="309"/>
    </row>
    <row r="4" spans="4:11" ht="12.75" customHeight="1">
      <c r="D4" s="189" t="s">
        <v>94</v>
      </c>
      <c r="E4" s="482" t="s">
        <v>125</v>
      </c>
      <c r="F4" s="482"/>
      <c r="G4" s="482" t="s">
        <v>132</v>
      </c>
      <c r="H4" s="482"/>
      <c r="I4" s="482"/>
      <c r="J4" s="482"/>
      <c r="K4" s="309"/>
    </row>
    <row r="5" spans="1:11" s="24" customFormat="1" ht="12.75" customHeight="1">
      <c r="A5" s="157"/>
      <c r="C5" s="171"/>
      <c r="D5" s="189" t="s">
        <v>95</v>
      </c>
      <c r="E5" s="482" t="s">
        <v>126</v>
      </c>
      <c r="F5" s="482"/>
      <c r="G5" s="482" t="s">
        <v>133</v>
      </c>
      <c r="H5" s="482"/>
      <c r="I5" s="482"/>
      <c r="J5" s="482"/>
      <c r="K5" s="309"/>
    </row>
    <row r="6" spans="1:11" s="24" customFormat="1" ht="12.75" customHeight="1">
      <c r="A6" s="157"/>
      <c r="C6" s="171"/>
      <c r="D6" s="185" t="s">
        <v>96</v>
      </c>
      <c r="E6" s="483" t="s">
        <v>360</v>
      </c>
      <c r="F6" s="483"/>
      <c r="G6" s="482" t="s">
        <v>134</v>
      </c>
      <c r="H6" s="482"/>
      <c r="I6" s="482"/>
      <c r="J6" s="482"/>
      <c r="K6" s="309"/>
    </row>
    <row r="7" spans="1:11" s="24" customFormat="1" ht="12.75" customHeight="1">
      <c r="A7" s="157"/>
      <c r="C7" s="171"/>
      <c r="D7" s="185" t="s">
        <v>97</v>
      </c>
      <c r="E7" s="483" t="s">
        <v>361</v>
      </c>
      <c r="F7" s="483"/>
      <c r="G7" s="482" t="s">
        <v>135</v>
      </c>
      <c r="H7" s="482"/>
      <c r="I7" s="482"/>
      <c r="J7" s="482"/>
      <c r="K7" s="309"/>
    </row>
    <row r="8" spans="1:11" s="24" customFormat="1" ht="12.75" customHeight="1">
      <c r="A8" s="157"/>
      <c r="C8" s="171"/>
      <c r="E8" s="484" t="s">
        <v>362</v>
      </c>
      <c r="F8" s="484"/>
      <c r="G8" s="482" t="s">
        <v>179</v>
      </c>
      <c r="H8" s="482"/>
      <c r="I8" s="482"/>
      <c r="J8" s="482"/>
      <c r="K8" s="309"/>
    </row>
    <row r="9" spans="1:11" s="24" customFormat="1" ht="12.75" customHeight="1">
      <c r="A9" s="157"/>
      <c r="C9" s="171"/>
      <c r="D9" s="185"/>
      <c r="E9" s="484" t="s">
        <v>363</v>
      </c>
      <c r="F9" s="484"/>
      <c r="G9" s="492" t="s">
        <v>450</v>
      </c>
      <c r="H9" s="492"/>
      <c r="I9" s="492"/>
      <c r="J9" s="492"/>
      <c r="K9" s="492"/>
    </row>
    <row r="10" spans="1:11" s="24" customFormat="1" ht="12.75" customHeight="1">
      <c r="A10" s="157"/>
      <c r="C10" s="171"/>
      <c r="D10" s="157"/>
      <c r="E10" s="485" t="s">
        <v>383</v>
      </c>
      <c r="F10" s="485"/>
      <c r="G10" s="493" t="s">
        <v>180</v>
      </c>
      <c r="H10" s="493"/>
      <c r="I10" s="493"/>
      <c r="J10" s="493"/>
      <c r="K10" s="309"/>
    </row>
    <row r="11" spans="1:11" s="24" customFormat="1" ht="12.75" customHeight="1">
      <c r="A11" s="157"/>
      <c r="C11" s="171"/>
      <c r="D11" s="157"/>
      <c r="E11" s="482" t="s">
        <v>127</v>
      </c>
      <c r="F11" s="482"/>
      <c r="G11" s="482" t="s">
        <v>359</v>
      </c>
      <c r="H11" s="482"/>
      <c r="I11" s="482"/>
      <c r="J11" s="482"/>
      <c r="K11" s="309"/>
    </row>
    <row r="12" spans="1:11" s="24" customFormat="1" ht="12.75" customHeight="1">
      <c r="A12" s="157"/>
      <c r="C12" s="171"/>
      <c r="D12" s="186" t="s">
        <v>138</v>
      </c>
      <c r="E12" s="482" t="s">
        <v>128</v>
      </c>
      <c r="F12" s="482"/>
      <c r="G12" s="482" t="s">
        <v>136</v>
      </c>
      <c r="H12" s="482"/>
      <c r="I12" s="482"/>
      <c r="J12" s="482"/>
      <c r="K12" s="309"/>
    </row>
    <row r="13" spans="1:11" s="24" customFormat="1" ht="12.75" customHeight="1">
      <c r="A13" s="157"/>
      <c r="C13" s="171"/>
      <c r="D13" s="185" t="s">
        <v>139</v>
      </c>
      <c r="E13" s="482" t="s">
        <v>129</v>
      </c>
      <c r="F13" s="482"/>
      <c r="G13" s="494" t="s">
        <v>137</v>
      </c>
      <c r="H13" s="494"/>
      <c r="I13" s="494"/>
      <c r="J13" s="494"/>
      <c r="K13" s="309"/>
    </row>
    <row r="14" spans="1:10" s="24" customFormat="1" ht="12.75" customHeight="1">
      <c r="A14" s="157"/>
      <c r="C14" s="171"/>
      <c r="D14" s="187" t="s">
        <v>142</v>
      </c>
      <c r="E14" s="253"/>
      <c r="G14" s="254"/>
      <c r="H14" s="254"/>
      <c r="I14" s="254"/>
      <c r="J14" s="254"/>
    </row>
    <row r="15" spans="1:9" s="24" customFormat="1" ht="6.75" customHeight="1">
      <c r="A15" s="157"/>
      <c r="C15" s="171"/>
      <c r="F15" s="155"/>
      <c r="G15" s="153"/>
      <c r="H15" s="153"/>
      <c r="I15" s="258"/>
    </row>
    <row r="16" spans="1:9" s="24" customFormat="1" ht="9.75" customHeight="1" thickBot="1">
      <c r="A16" s="157"/>
      <c r="C16" s="171"/>
      <c r="F16" s="155"/>
      <c r="G16" s="153"/>
      <c r="H16" s="153"/>
      <c r="I16" s="258"/>
    </row>
    <row r="17" spans="4:9" ht="21" customHeight="1" thickBot="1">
      <c r="D17" s="486" t="s">
        <v>112</v>
      </c>
      <c r="E17" s="487"/>
      <c r="F17" s="487"/>
      <c r="G17" s="487"/>
      <c r="H17" s="488"/>
      <c r="I17" s="259"/>
    </row>
    <row r="18" spans="4:9" ht="15" customHeight="1" thickBot="1">
      <c r="D18" s="23" t="s">
        <v>18</v>
      </c>
      <c r="E18" s="48" t="s">
        <v>19</v>
      </c>
      <c r="F18" s="48" t="s">
        <v>25</v>
      </c>
      <c r="G18" s="269" t="s">
        <v>20</v>
      </c>
      <c r="H18" s="273" t="s">
        <v>440</v>
      </c>
      <c r="I18" s="260"/>
    </row>
    <row r="19" spans="4:9" ht="6.75" customHeight="1">
      <c r="D19" s="183"/>
      <c r="E19" s="85"/>
      <c r="F19" s="86"/>
      <c r="G19" s="87"/>
      <c r="H19" s="88"/>
      <c r="I19" s="261"/>
    </row>
    <row r="20" spans="4:9" ht="12.75" customHeight="1">
      <c r="D20" s="489" t="s">
        <v>144</v>
      </c>
      <c r="E20" s="490"/>
      <c r="F20" s="490"/>
      <c r="G20" s="490"/>
      <c r="H20" s="491"/>
      <c r="I20" s="261"/>
    </row>
    <row r="21" spans="2:9" s="13" customFormat="1" ht="12.75" customHeight="1">
      <c r="B21" s="24"/>
      <c r="C21" s="171"/>
      <c r="D21" s="489"/>
      <c r="E21" s="490"/>
      <c r="F21" s="490"/>
      <c r="G21" s="490"/>
      <c r="H21" s="491"/>
      <c r="I21" s="261"/>
    </row>
    <row r="22" spans="2:9" ht="12.75" customHeight="1">
      <c r="B22" s="157"/>
      <c r="D22" s="164" t="s">
        <v>86</v>
      </c>
      <c r="E22" s="89"/>
      <c r="F22" s="90"/>
      <c r="G22" s="91"/>
      <c r="H22" s="92"/>
      <c r="I22" s="261"/>
    </row>
    <row r="23" spans="2:9" s="13" customFormat="1" ht="12.75" customHeight="1">
      <c r="B23" s="157"/>
      <c r="C23" s="171"/>
      <c r="D23" s="283" t="s">
        <v>226</v>
      </c>
      <c r="E23" s="252" t="s">
        <v>27</v>
      </c>
      <c r="F23" s="237" t="s">
        <v>39</v>
      </c>
      <c r="G23" s="255">
        <v>257.15</v>
      </c>
      <c r="H23" s="274">
        <v>85.8</v>
      </c>
      <c r="I23" s="262"/>
    </row>
    <row r="24" spans="2:9" ht="6.75" customHeight="1">
      <c r="B24" s="157"/>
      <c r="D24" s="165"/>
      <c r="E24" s="93"/>
      <c r="F24" s="94"/>
      <c r="G24" s="95"/>
      <c r="H24" s="275"/>
      <c r="I24" s="261"/>
    </row>
    <row r="25" spans="2:9" s="13" customFormat="1" ht="12.75" customHeight="1">
      <c r="B25" s="157"/>
      <c r="C25" s="171"/>
      <c r="D25" s="164" t="s">
        <v>89</v>
      </c>
      <c r="E25" s="96"/>
      <c r="F25" s="97"/>
      <c r="G25" s="98"/>
      <c r="H25" s="99"/>
      <c r="I25" s="261"/>
    </row>
    <row r="26" spans="2:9" s="13" customFormat="1" ht="12.75" customHeight="1">
      <c r="B26" s="157"/>
      <c r="C26" s="171"/>
      <c r="D26" s="283" t="s">
        <v>461</v>
      </c>
      <c r="E26" s="238" t="s">
        <v>463</v>
      </c>
      <c r="F26" s="238" t="s">
        <v>462</v>
      </c>
      <c r="G26" s="255">
        <v>3700</v>
      </c>
      <c r="H26" s="270">
        <v>1235</v>
      </c>
      <c r="I26" s="262" t="s">
        <v>229</v>
      </c>
    </row>
    <row r="27" spans="2:9" s="13" customFormat="1" ht="12.75" customHeight="1">
      <c r="B27" s="305" t="s">
        <v>416</v>
      </c>
      <c r="C27" s="171"/>
      <c r="D27" s="283" t="s">
        <v>417</v>
      </c>
      <c r="E27" s="238" t="s">
        <v>455</v>
      </c>
      <c r="F27" s="238" t="s">
        <v>456</v>
      </c>
      <c r="G27" s="255">
        <v>7168.75</v>
      </c>
      <c r="H27" s="270">
        <v>2392.65</v>
      </c>
      <c r="I27" s="262" t="s">
        <v>418</v>
      </c>
    </row>
    <row r="28" spans="2:9" s="13" customFormat="1" ht="12.75" customHeight="1">
      <c r="B28" s="157"/>
      <c r="C28" s="171"/>
      <c r="D28" s="283" t="s">
        <v>236</v>
      </c>
      <c r="E28" s="238" t="s">
        <v>457</v>
      </c>
      <c r="F28" s="238" t="s">
        <v>458</v>
      </c>
      <c r="G28" s="255">
        <v>1230.25</v>
      </c>
      <c r="H28" s="270">
        <v>410.8</v>
      </c>
      <c r="I28" s="262" t="s">
        <v>230</v>
      </c>
    </row>
    <row r="29" spans="2:9" s="13" customFormat="1" ht="12.75" customHeight="1">
      <c r="B29" s="157"/>
      <c r="C29" s="171"/>
      <c r="D29" s="283" t="s">
        <v>235</v>
      </c>
      <c r="E29" s="238" t="s">
        <v>453</v>
      </c>
      <c r="F29" s="238" t="s">
        <v>454</v>
      </c>
      <c r="G29" s="255">
        <v>7400</v>
      </c>
      <c r="H29" s="270">
        <v>2470</v>
      </c>
      <c r="I29" s="261"/>
    </row>
    <row r="30" spans="2:9" ht="12.75" customHeight="1">
      <c r="B30" s="157"/>
      <c r="D30" s="283" t="s">
        <v>194</v>
      </c>
      <c r="E30" s="238" t="s">
        <v>195</v>
      </c>
      <c r="F30" s="238" t="s">
        <v>196</v>
      </c>
      <c r="G30" s="255">
        <v>1848.15</v>
      </c>
      <c r="H30" s="270">
        <v>616.85</v>
      </c>
      <c r="I30" s="261"/>
    </row>
    <row r="31" spans="2:9" ht="12.75" customHeight="1">
      <c r="B31" s="157"/>
      <c r="D31" s="283" t="s">
        <v>197</v>
      </c>
      <c r="E31" s="238" t="s">
        <v>198</v>
      </c>
      <c r="F31" s="238" t="s">
        <v>199</v>
      </c>
      <c r="G31" s="255">
        <v>2773.15</v>
      </c>
      <c r="H31" s="270">
        <v>925.6</v>
      </c>
      <c r="I31" s="261"/>
    </row>
    <row r="32" spans="2:9" ht="12.75" customHeight="1">
      <c r="B32" s="157"/>
      <c r="D32" s="283" t="s">
        <v>200</v>
      </c>
      <c r="E32" s="238" t="s">
        <v>201</v>
      </c>
      <c r="F32" s="238" t="s">
        <v>202</v>
      </c>
      <c r="G32" s="255">
        <v>4253.15</v>
      </c>
      <c r="H32" s="270">
        <v>1419.6000000000001</v>
      </c>
      <c r="I32" s="261"/>
    </row>
    <row r="33" spans="2:9" ht="12.75" customHeight="1">
      <c r="B33" s="157"/>
      <c r="D33" s="284" t="s">
        <v>279</v>
      </c>
      <c r="E33" s="245" t="s">
        <v>203</v>
      </c>
      <c r="F33" s="245" t="s">
        <v>199</v>
      </c>
      <c r="G33" s="256">
        <v>1017.5</v>
      </c>
      <c r="H33" s="271">
        <v>925.6</v>
      </c>
      <c r="I33" s="261"/>
    </row>
    <row r="34" spans="2:9" ht="12.75" customHeight="1">
      <c r="B34" s="157"/>
      <c r="D34" s="284" t="s">
        <v>280</v>
      </c>
      <c r="E34" s="245" t="s">
        <v>204</v>
      </c>
      <c r="F34" s="245" t="s">
        <v>202</v>
      </c>
      <c r="G34" s="256">
        <v>2645.5</v>
      </c>
      <c r="H34" s="271">
        <v>1419.6000000000001</v>
      </c>
      <c r="I34" s="261"/>
    </row>
    <row r="35" spans="2:9" ht="12.75" customHeight="1">
      <c r="B35" s="157"/>
      <c r="D35" s="284" t="s">
        <v>281</v>
      </c>
      <c r="E35" s="245" t="s">
        <v>205</v>
      </c>
      <c r="F35" s="245" t="s">
        <v>202</v>
      </c>
      <c r="G35" s="256">
        <v>1628</v>
      </c>
      <c r="H35" s="278">
        <v>1419.6000000000001</v>
      </c>
      <c r="I35" s="261"/>
    </row>
    <row r="36" spans="2:9" s="13" customFormat="1" ht="6.75" customHeight="1">
      <c r="B36" s="157"/>
      <c r="C36" s="171"/>
      <c r="D36" s="166"/>
      <c r="E36" s="100"/>
      <c r="F36" s="101"/>
      <c r="G36" s="100"/>
      <c r="H36" s="276"/>
      <c r="I36" s="261"/>
    </row>
    <row r="37" spans="2:9" s="13" customFormat="1" ht="12.75" customHeight="1">
      <c r="B37" s="157"/>
      <c r="C37" s="171"/>
      <c r="D37" s="164" t="s">
        <v>206</v>
      </c>
      <c r="E37" s="100"/>
      <c r="F37" s="101"/>
      <c r="G37" s="100"/>
      <c r="H37" s="277"/>
      <c r="I37" s="261"/>
    </row>
    <row r="38" spans="2:9" s="13" customFormat="1" ht="12.75" customHeight="1">
      <c r="B38" s="157"/>
      <c r="C38" s="171"/>
      <c r="D38" s="284" t="s">
        <v>282</v>
      </c>
      <c r="E38" s="245" t="s">
        <v>207</v>
      </c>
      <c r="F38" s="245" t="s">
        <v>196</v>
      </c>
      <c r="G38" s="256">
        <v>1628</v>
      </c>
      <c r="H38" s="271">
        <v>616.85</v>
      </c>
      <c r="I38" s="261"/>
    </row>
    <row r="39" spans="2:9" s="13" customFormat="1" ht="12.75" customHeight="1">
      <c r="B39" s="157"/>
      <c r="C39" s="171"/>
      <c r="D39" s="284" t="s">
        <v>283</v>
      </c>
      <c r="E39" s="245" t="s">
        <v>208</v>
      </c>
      <c r="F39" s="245" t="s">
        <v>199</v>
      </c>
      <c r="G39" s="256">
        <v>2589.2599999999998</v>
      </c>
      <c r="H39" s="271">
        <v>925.6</v>
      </c>
      <c r="I39" s="261"/>
    </row>
    <row r="40" spans="2:9" s="13" customFormat="1" ht="12.75" customHeight="1">
      <c r="B40" s="157"/>
      <c r="C40" s="171"/>
      <c r="D40" s="284" t="s">
        <v>284</v>
      </c>
      <c r="E40" s="245" t="s">
        <v>209</v>
      </c>
      <c r="F40" s="245" t="s">
        <v>202</v>
      </c>
      <c r="G40" s="256">
        <v>4069.2599999999998</v>
      </c>
      <c r="H40" s="271">
        <v>1419.6000000000001</v>
      </c>
      <c r="I40" s="261"/>
    </row>
    <row r="41" spans="2:9" s="13" customFormat="1" ht="12.75" customHeight="1">
      <c r="B41" s="157"/>
      <c r="C41" s="171"/>
      <c r="D41" s="284" t="s">
        <v>285</v>
      </c>
      <c r="E41" s="245" t="s">
        <v>210</v>
      </c>
      <c r="F41" s="245" t="s">
        <v>196</v>
      </c>
      <c r="G41" s="256">
        <v>862.84</v>
      </c>
      <c r="H41" s="271">
        <v>616.85</v>
      </c>
      <c r="I41" s="261"/>
    </row>
    <row r="42" spans="2:9" s="13" customFormat="1" ht="12.75" customHeight="1">
      <c r="B42" s="157"/>
      <c r="C42" s="171"/>
      <c r="D42" s="284" t="s">
        <v>286</v>
      </c>
      <c r="E42" s="245" t="s">
        <v>211</v>
      </c>
      <c r="F42" s="245" t="s">
        <v>199</v>
      </c>
      <c r="G42" s="256">
        <v>1880.34</v>
      </c>
      <c r="H42" s="271">
        <v>925.6</v>
      </c>
      <c r="I42" s="261"/>
    </row>
    <row r="43" spans="2:9" s="13" customFormat="1" ht="12.75" customHeight="1">
      <c r="B43" s="157"/>
      <c r="C43" s="171"/>
      <c r="D43" s="284" t="s">
        <v>287</v>
      </c>
      <c r="E43" s="245" t="s">
        <v>212</v>
      </c>
      <c r="F43" s="245" t="s">
        <v>202</v>
      </c>
      <c r="G43" s="256">
        <v>3508.34</v>
      </c>
      <c r="H43" s="271">
        <v>1419.6000000000001</v>
      </c>
      <c r="I43" s="261"/>
    </row>
    <row r="44" spans="2:9" s="13" customFormat="1" ht="12.75" customHeight="1">
      <c r="B44" s="157"/>
      <c r="C44" s="171"/>
      <c r="D44" s="284" t="s">
        <v>288</v>
      </c>
      <c r="E44" s="245" t="s">
        <v>213</v>
      </c>
      <c r="F44" s="245" t="s">
        <v>196</v>
      </c>
      <c r="G44" s="256">
        <v>610.5</v>
      </c>
      <c r="H44" s="271">
        <v>616.85</v>
      </c>
      <c r="I44" s="261"/>
    </row>
    <row r="45" spans="2:9" s="13" customFormat="1" ht="12.75" customHeight="1">
      <c r="B45" s="157"/>
      <c r="C45" s="171"/>
      <c r="D45" s="284" t="s">
        <v>289</v>
      </c>
      <c r="E45" s="245" t="s">
        <v>214</v>
      </c>
      <c r="F45" s="245" t="s">
        <v>199</v>
      </c>
      <c r="G45" s="256">
        <v>1628</v>
      </c>
      <c r="H45" s="271">
        <v>925.6</v>
      </c>
      <c r="I45" s="261"/>
    </row>
    <row r="46" spans="2:9" s="13" customFormat="1" ht="12.75" customHeight="1">
      <c r="B46" s="157"/>
      <c r="C46" s="171"/>
      <c r="D46" s="284" t="s">
        <v>290</v>
      </c>
      <c r="E46" s="245" t="s">
        <v>215</v>
      </c>
      <c r="F46" s="245" t="s">
        <v>202</v>
      </c>
      <c r="G46" s="256">
        <v>3256</v>
      </c>
      <c r="H46" s="278">
        <v>1419.6000000000001</v>
      </c>
      <c r="I46" s="261"/>
    </row>
    <row r="47" spans="2:9" s="13" customFormat="1" ht="6.75" customHeight="1">
      <c r="B47" s="157"/>
      <c r="C47" s="171"/>
      <c r="D47" s="166"/>
      <c r="E47" s="100"/>
      <c r="F47" s="101"/>
      <c r="G47" s="100"/>
      <c r="H47" s="276"/>
      <c r="I47" s="261"/>
    </row>
    <row r="48" spans="2:9" s="13" customFormat="1" ht="12.75" customHeight="1">
      <c r="B48" s="157"/>
      <c r="C48" s="171"/>
      <c r="D48" s="164" t="s">
        <v>234</v>
      </c>
      <c r="E48" s="100"/>
      <c r="F48" s="101"/>
      <c r="G48" s="100"/>
      <c r="H48" s="277"/>
      <c r="I48" s="261"/>
    </row>
    <row r="49" spans="2:9" s="13" customFormat="1" ht="12.75" customHeight="1">
      <c r="B49" s="305" t="s">
        <v>416</v>
      </c>
      <c r="C49" s="171"/>
      <c r="D49" s="284" t="s">
        <v>421</v>
      </c>
      <c r="E49" s="245" t="s">
        <v>424</v>
      </c>
      <c r="F49" s="245" t="s">
        <v>196</v>
      </c>
      <c r="G49" s="256">
        <v>1322.75</v>
      </c>
      <c r="H49" s="271">
        <v>616.85</v>
      </c>
      <c r="I49" s="108"/>
    </row>
    <row r="50" spans="2:9" s="13" customFormat="1" ht="12.75" customHeight="1">
      <c r="B50" s="157"/>
      <c r="C50" s="171"/>
      <c r="D50" s="284" t="s">
        <v>291</v>
      </c>
      <c r="E50" s="245" t="s">
        <v>384</v>
      </c>
      <c r="F50" s="245" t="s">
        <v>199</v>
      </c>
      <c r="G50" s="256">
        <v>2340.25</v>
      </c>
      <c r="H50" s="271">
        <v>925.6</v>
      </c>
      <c r="I50" s="108"/>
    </row>
    <row r="51" spans="2:9" s="13" customFormat="1" ht="12.75" customHeight="1">
      <c r="B51" s="157"/>
      <c r="C51" s="171"/>
      <c r="D51" s="284" t="s">
        <v>292</v>
      </c>
      <c r="E51" s="245" t="s">
        <v>385</v>
      </c>
      <c r="F51" s="245" t="s">
        <v>202</v>
      </c>
      <c r="G51" s="256">
        <v>3968.25</v>
      </c>
      <c r="H51" s="271">
        <v>1419.6000000000001</v>
      </c>
      <c r="I51" s="108"/>
    </row>
    <row r="52" spans="2:9" s="13" customFormat="1" ht="12.75" customHeight="1">
      <c r="B52" s="305" t="s">
        <v>416</v>
      </c>
      <c r="C52" s="171"/>
      <c r="D52" s="284" t="s">
        <v>420</v>
      </c>
      <c r="E52" s="245" t="s">
        <v>423</v>
      </c>
      <c r="F52" s="245" t="s">
        <v>196</v>
      </c>
      <c r="G52" s="256">
        <v>556.85</v>
      </c>
      <c r="H52" s="271">
        <v>616.85</v>
      </c>
      <c r="I52" s="108"/>
    </row>
    <row r="53" spans="2:9" s="13" customFormat="1" ht="12.75" customHeight="1">
      <c r="B53" s="157"/>
      <c r="C53" s="171"/>
      <c r="D53" s="284" t="s">
        <v>293</v>
      </c>
      <c r="E53" s="245" t="s">
        <v>386</v>
      </c>
      <c r="F53" s="245" t="s">
        <v>199</v>
      </c>
      <c r="G53" s="256">
        <v>1576.2</v>
      </c>
      <c r="H53" s="271">
        <v>925.6</v>
      </c>
      <c r="I53" s="108"/>
    </row>
    <row r="54" spans="2:9" s="13" customFormat="1" ht="12.75" customHeight="1">
      <c r="B54" s="157"/>
      <c r="C54" s="171"/>
      <c r="D54" s="284" t="s">
        <v>294</v>
      </c>
      <c r="E54" s="245" t="s">
        <v>387</v>
      </c>
      <c r="F54" s="245" t="s">
        <v>202</v>
      </c>
      <c r="G54" s="256">
        <v>3204.2</v>
      </c>
      <c r="H54" s="271">
        <v>1419.6000000000001</v>
      </c>
      <c r="I54" s="108"/>
    </row>
    <row r="55" spans="2:9" s="13" customFormat="1" ht="12.75" customHeight="1">
      <c r="B55" s="305" t="s">
        <v>416</v>
      </c>
      <c r="C55" s="171"/>
      <c r="D55" s="284" t="s">
        <v>419</v>
      </c>
      <c r="E55" s="245" t="s">
        <v>422</v>
      </c>
      <c r="F55" s="245" t="s">
        <v>196</v>
      </c>
      <c r="G55" s="256">
        <v>305.25</v>
      </c>
      <c r="H55" s="271">
        <v>616.85</v>
      </c>
      <c r="I55" s="108"/>
    </row>
    <row r="56" spans="2:9" s="13" customFormat="1" ht="12.75" customHeight="1">
      <c r="B56" s="157"/>
      <c r="C56" s="171"/>
      <c r="D56" s="284" t="s">
        <v>295</v>
      </c>
      <c r="E56" s="245" t="s">
        <v>388</v>
      </c>
      <c r="F56" s="245" t="s">
        <v>199</v>
      </c>
      <c r="G56" s="256">
        <v>1322.75</v>
      </c>
      <c r="H56" s="271">
        <v>925.6</v>
      </c>
      <c r="I56" s="108"/>
    </row>
    <row r="57" spans="2:9" s="13" customFormat="1" ht="12.75" customHeight="1">
      <c r="B57" s="157"/>
      <c r="C57" s="171"/>
      <c r="D57" s="284" t="s">
        <v>296</v>
      </c>
      <c r="E57" s="245" t="s">
        <v>389</v>
      </c>
      <c r="F57" s="245" t="s">
        <v>202</v>
      </c>
      <c r="G57" s="256">
        <v>2950.75</v>
      </c>
      <c r="H57" s="278">
        <v>1419.6000000000001</v>
      </c>
      <c r="I57" s="108"/>
    </row>
    <row r="58" spans="2:9" s="13" customFormat="1" ht="6.75" customHeight="1">
      <c r="B58" s="157"/>
      <c r="C58" s="171"/>
      <c r="D58" s="166"/>
      <c r="E58" s="100"/>
      <c r="F58" s="101"/>
      <c r="G58" s="100"/>
      <c r="H58" s="276"/>
      <c r="I58" s="261"/>
    </row>
    <row r="59" spans="2:9" ht="12.75" customHeight="1">
      <c r="B59" s="157"/>
      <c r="D59" s="164" t="s">
        <v>90</v>
      </c>
      <c r="E59" s="96"/>
      <c r="F59" s="97"/>
      <c r="G59" s="98"/>
      <c r="H59" s="99"/>
      <c r="I59" s="261"/>
    </row>
    <row r="60" spans="2:9" ht="12.75" customHeight="1">
      <c r="B60" s="157"/>
      <c r="D60" s="283" t="s">
        <v>148</v>
      </c>
      <c r="E60" s="240" t="s">
        <v>57</v>
      </c>
      <c r="F60" s="241" t="s">
        <v>64</v>
      </c>
      <c r="G60" s="255">
        <v>368.15</v>
      </c>
      <c r="H60" s="270">
        <v>122.85000000000001</v>
      </c>
      <c r="I60" s="263"/>
    </row>
    <row r="61" spans="2:9" s="13" customFormat="1" ht="12.75" customHeight="1">
      <c r="B61" s="157"/>
      <c r="C61" s="171"/>
      <c r="D61" s="283" t="s">
        <v>149</v>
      </c>
      <c r="E61" s="241" t="s">
        <v>58</v>
      </c>
      <c r="F61" s="241" t="s">
        <v>65</v>
      </c>
      <c r="G61" s="255">
        <v>1056.56</v>
      </c>
      <c r="H61" s="270">
        <v>467.35</v>
      </c>
      <c r="I61" s="263"/>
    </row>
    <row r="62" spans="2:9" ht="12.75" customHeight="1">
      <c r="B62" s="157"/>
      <c r="D62" s="283" t="s">
        <v>150</v>
      </c>
      <c r="E62" s="241" t="s">
        <v>59</v>
      </c>
      <c r="F62" s="241" t="s">
        <v>66</v>
      </c>
      <c r="G62" s="255">
        <v>1284.41</v>
      </c>
      <c r="H62" s="270">
        <v>568.1</v>
      </c>
      <c r="I62" s="263"/>
    </row>
    <row r="63" spans="2:9" ht="12.75" customHeight="1">
      <c r="B63" s="157"/>
      <c r="D63" s="283" t="s">
        <v>151</v>
      </c>
      <c r="E63" s="241" t="s">
        <v>60</v>
      </c>
      <c r="F63" s="241" t="s">
        <v>67</v>
      </c>
      <c r="G63" s="255">
        <v>1441.15</v>
      </c>
      <c r="H63" s="270">
        <v>633.12</v>
      </c>
      <c r="I63" s="263"/>
    </row>
    <row r="64" spans="2:9" ht="12.75" customHeight="1">
      <c r="B64" s="157"/>
      <c r="D64" s="283" t="s">
        <v>316</v>
      </c>
      <c r="E64" s="238" t="s">
        <v>390</v>
      </c>
      <c r="F64" s="238" t="s">
        <v>391</v>
      </c>
      <c r="G64" s="255">
        <v>645.65</v>
      </c>
      <c r="H64" s="270">
        <v>215.8</v>
      </c>
      <c r="I64" s="263"/>
    </row>
    <row r="65" spans="2:9" ht="12.75" customHeight="1">
      <c r="B65" s="157"/>
      <c r="D65" s="283" t="s">
        <v>317</v>
      </c>
      <c r="E65" s="238" t="s">
        <v>392</v>
      </c>
      <c r="F65" s="238" t="s">
        <v>393</v>
      </c>
      <c r="G65" s="255">
        <v>1341.25</v>
      </c>
      <c r="H65" s="270">
        <v>447.85</v>
      </c>
      <c r="I65" s="264"/>
    </row>
    <row r="66" spans="2:9" ht="12.75" customHeight="1">
      <c r="B66" s="157"/>
      <c r="D66" s="283" t="s">
        <v>318</v>
      </c>
      <c r="E66" s="238" t="s">
        <v>394</v>
      </c>
      <c r="F66" s="238" t="s">
        <v>395</v>
      </c>
      <c r="G66" s="255">
        <v>1570.65</v>
      </c>
      <c r="H66" s="270">
        <v>524.5500000000001</v>
      </c>
      <c r="I66" s="264"/>
    </row>
    <row r="67" spans="2:9" ht="12.75" customHeight="1">
      <c r="B67" s="157"/>
      <c r="D67" s="284" t="s">
        <v>297</v>
      </c>
      <c r="E67" s="246" t="s">
        <v>166</v>
      </c>
      <c r="F67" s="246" t="s">
        <v>65</v>
      </c>
      <c r="G67" s="256">
        <v>765.16</v>
      </c>
      <c r="H67" s="271">
        <v>467.35</v>
      </c>
      <c r="I67" s="261"/>
    </row>
    <row r="68" spans="2:9" ht="12.75" customHeight="1">
      <c r="B68" s="157"/>
      <c r="D68" s="284" t="s">
        <v>298</v>
      </c>
      <c r="E68" s="246" t="s">
        <v>61</v>
      </c>
      <c r="F68" s="246" t="s">
        <v>66</v>
      </c>
      <c r="G68" s="256">
        <v>1017.5</v>
      </c>
      <c r="H68" s="271">
        <v>568.1</v>
      </c>
      <c r="I68" s="261"/>
    </row>
    <row r="69" spans="2:9" ht="12.75" customHeight="1">
      <c r="B69" s="157"/>
      <c r="D69" s="284" t="s">
        <v>299</v>
      </c>
      <c r="E69" s="246" t="s">
        <v>62</v>
      </c>
      <c r="F69" s="246" t="s">
        <v>66</v>
      </c>
      <c r="G69" s="256">
        <v>276.91</v>
      </c>
      <c r="H69" s="271">
        <v>568.1</v>
      </c>
      <c r="I69" s="261"/>
    </row>
    <row r="70" spans="2:9" ht="12.75" customHeight="1">
      <c r="B70" s="157"/>
      <c r="D70" s="284" t="s">
        <v>300</v>
      </c>
      <c r="E70" s="246" t="s">
        <v>63</v>
      </c>
      <c r="F70" s="246" t="s">
        <v>67</v>
      </c>
      <c r="G70" s="256">
        <v>294.15</v>
      </c>
      <c r="H70" s="271">
        <v>633.12</v>
      </c>
      <c r="I70" s="261"/>
    </row>
    <row r="71" spans="2:9" ht="12.75" customHeight="1">
      <c r="B71" s="157"/>
      <c r="D71" s="284" t="s">
        <v>311</v>
      </c>
      <c r="E71" s="245" t="s">
        <v>396</v>
      </c>
      <c r="F71" s="245" t="s">
        <v>391</v>
      </c>
      <c r="G71" s="256">
        <v>305.25</v>
      </c>
      <c r="H71" s="271">
        <v>215.8</v>
      </c>
      <c r="I71" s="108"/>
    </row>
    <row r="72" spans="2:9" ht="12.75" customHeight="1">
      <c r="B72" s="157"/>
      <c r="D72" s="284" t="s">
        <v>312</v>
      </c>
      <c r="E72" s="245" t="s">
        <v>397</v>
      </c>
      <c r="F72" s="245" t="s">
        <v>393</v>
      </c>
      <c r="G72" s="256">
        <v>1071.15</v>
      </c>
      <c r="H72" s="271">
        <v>447.85</v>
      </c>
      <c r="I72" s="108"/>
    </row>
    <row r="73" spans="2:9" ht="12.75" customHeight="1">
      <c r="B73" s="157"/>
      <c r="D73" s="284" t="s">
        <v>313</v>
      </c>
      <c r="E73" s="245" t="s">
        <v>398</v>
      </c>
      <c r="F73" s="245" t="s">
        <v>395</v>
      </c>
      <c r="G73" s="256">
        <v>1322.75</v>
      </c>
      <c r="H73" s="271">
        <v>524.5500000000001</v>
      </c>
      <c r="I73" s="108"/>
    </row>
    <row r="74" spans="2:9" ht="12.75" customHeight="1">
      <c r="B74" s="157"/>
      <c r="D74" s="284" t="s">
        <v>314</v>
      </c>
      <c r="E74" s="245" t="s">
        <v>399</v>
      </c>
      <c r="F74" s="245" t="s">
        <v>393</v>
      </c>
      <c r="G74" s="256">
        <v>305.25</v>
      </c>
      <c r="H74" s="271">
        <v>447.85</v>
      </c>
      <c r="I74" s="108"/>
    </row>
    <row r="75" spans="2:9" ht="12.75" customHeight="1">
      <c r="B75" s="157"/>
      <c r="D75" s="284" t="s">
        <v>315</v>
      </c>
      <c r="E75" s="245" t="s">
        <v>400</v>
      </c>
      <c r="F75" s="245" t="s">
        <v>395</v>
      </c>
      <c r="G75" s="256">
        <v>558.7</v>
      </c>
      <c r="H75" s="271">
        <v>524.5500000000001</v>
      </c>
      <c r="I75" s="108"/>
    </row>
    <row r="76" spans="2:9" ht="12.75" customHeight="1">
      <c r="B76" s="157"/>
      <c r="D76" s="284" t="s">
        <v>310</v>
      </c>
      <c r="E76" s="245" t="s">
        <v>401</v>
      </c>
      <c r="F76" s="245" t="s">
        <v>395</v>
      </c>
      <c r="G76" s="256">
        <v>305.25</v>
      </c>
      <c r="H76" s="271">
        <v>524.5500000000001</v>
      </c>
      <c r="I76" s="108"/>
    </row>
    <row r="77" spans="2:9" ht="12.75" customHeight="1">
      <c r="B77" s="157"/>
      <c r="D77" s="284" t="s">
        <v>319</v>
      </c>
      <c r="E77" s="245" t="s">
        <v>402</v>
      </c>
      <c r="F77" s="245" t="s">
        <v>393</v>
      </c>
      <c r="G77" s="256">
        <v>765.9</v>
      </c>
      <c r="H77" s="271">
        <v>447.85</v>
      </c>
      <c r="I77" s="108"/>
    </row>
    <row r="78" spans="2:9" ht="12.75" customHeight="1">
      <c r="B78" s="157"/>
      <c r="D78" s="284" t="s">
        <v>320</v>
      </c>
      <c r="E78" s="245" t="s">
        <v>403</v>
      </c>
      <c r="F78" s="245" t="s">
        <v>395</v>
      </c>
      <c r="G78" s="256">
        <v>1017.5</v>
      </c>
      <c r="H78" s="271">
        <v>524.5500000000001</v>
      </c>
      <c r="I78" s="108"/>
    </row>
    <row r="79" spans="2:9" ht="12.75" customHeight="1">
      <c r="B79" s="157"/>
      <c r="D79" s="284" t="s">
        <v>321</v>
      </c>
      <c r="E79" s="245" t="s">
        <v>404</v>
      </c>
      <c r="F79" s="245" t="s">
        <v>395</v>
      </c>
      <c r="G79" s="256">
        <v>253.45</v>
      </c>
      <c r="H79" s="271">
        <v>524.5500000000001</v>
      </c>
      <c r="I79" s="108"/>
    </row>
    <row r="80" spans="2:9" ht="6.75" customHeight="1">
      <c r="B80" s="157"/>
      <c r="D80" s="166"/>
      <c r="E80" s="101"/>
      <c r="F80" s="101"/>
      <c r="G80" s="101"/>
      <c r="H80" s="279"/>
      <c r="I80" s="261"/>
    </row>
    <row r="81" spans="2:9" ht="12.75" customHeight="1">
      <c r="B81" s="157"/>
      <c r="D81" s="164" t="s">
        <v>162</v>
      </c>
      <c r="E81" s="101"/>
      <c r="F81" s="101"/>
      <c r="G81" s="101"/>
      <c r="H81" s="280"/>
      <c r="I81" s="261"/>
    </row>
    <row r="82" spans="2:9" ht="12.75" customHeight="1">
      <c r="B82" s="157"/>
      <c r="D82" s="283" t="s">
        <v>187</v>
      </c>
      <c r="E82" s="238" t="s">
        <v>405</v>
      </c>
      <c r="F82" s="238" t="s">
        <v>406</v>
      </c>
      <c r="G82" s="255">
        <v>1663.15</v>
      </c>
      <c r="H82" s="270">
        <v>555.0999999999999</v>
      </c>
      <c r="I82" s="262" t="s">
        <v>216</v>
      </c>
    </row>
    <row r="83" spans="2:9" ht="12.75" customHeight="1">
      <c r="B83" s="305" t="s">
        <v>416</v>
      </c>
      <c r="D83" s="283" t="s">
        <v>425</v>
      </c>
      <c r="E83" s="238" t="s">
        <v>426</v>
      </c>
      <c r="F83" s="238" t="s">
        <v>427</v>
      </c>
      <c r="G83" s="255">
        <v>1848.15</v>
      </c>
      <c r="H83" s="270">
        <v>616.85</v>
      </c>
      <c r="I83" s="262"/>
    </row>
    <row r="84" spans="2:9" ht="12.75" customHeight="1">
      <c r="B84" s="157"/>
      <c r="D84" s="284" t="s">
        <v>301</v>
      </c>
      <c r="E84" s="245" t="s">
        <v>407</v>
      </c>
      <c r="F84" s="245" t="s">
        <v>406</v>
      </c>
      <c r="G84" s="256">
        <v>1628</v>
      </c>
      <c r="H84" s="271">
        <v>555.0999999999999</v>
      </c>
      <c r="I84" s="262" t="s">
        <v>216</v>
      </c>
    </row>
    <row r="85" spans="2:9" ht="12.75" customHeight="1">
      <c r="B85" s="157"/>
      <c r="D85" s="283" t="s">
        <v>468</v>
      </c>
      <c r="E85" s="238" t="s">
        <v>469</v>
      </c>
      <c r="F85" s="238" t="s">
        <v>470</v>
      </c>
      <c r="G85" s="255">
        <v>3698.15</v>
      </c>
      <c r="H85" s="270">
        <v>1234.35</v>
      </c>
      <c r="I85" s="262"/>
    </row>
    <row r="86" spans="2:9" ht="12.75" customHeight="1">
      <c r="B86" s="157"/>
      <c r="D86" s="283" t="s">
        <v>341</v>
      </c>
      <c r="E86" s="238" t="s">
        <v>237</v>
      </c>
      <c r="F86" s="238" t="s">
        <v>238</v>
      </c>
      <c r="G86" s="255">
        <v>8508.15</v>
      </c>
      <c r="H86" s="270">
        <v>2839.85</v>
      </c>
      <c r="I86" s="262"/>
    </row>
    <row r="87" spans="2:9" ht="12.75" customHeight="1">
      <c r="B87" s="157"/>
      <c r="D87" s="283" t="s">
        <v>342</v>
      </c>
      <c r="E87" s="238" t="s">
        <v>239</v>
      </c>
      <c r="F87" s="238" t="s">
        <v>240</v>
      </c>
      <c r="G87" s="255">
        <v>10358.15</v>
      </c>
      <c r="H87" s="270">
        <v>3457.35</v>
      </c>
      <c r="I87" s="262"/>
    </row>
    <row r="88" spans="2:9" ht="12.75" customHeight="1">
      <c r="B88" s="157"/>
      <c r="D88" s="284" t="s">
        <v>471</v>
      </c>
      <c r="E88" s="245" t="s">
        <v>473</v>
      </c>
      <c r="F88" s="245" t="s">
        <v>470</v>
      </c>
      <c r="G88" s="256">
        <v>3605.65</v>
      </c>
      <c r="H88" s="272">
        <v>1234.35</v>
      </c>
      <c r="I88" s="262"/>
    </row>
    <row r="89" spans="2:9" ht="12.75" customHeight="1">
      <c r="B89" s="157"/>
      <c r="D89" s="284" t="s">
        <v>339</v>
      </c>
      <c r="E89" s="245" t="s">
        <v>243</v>
      </c>
      <c r="F89" s="245" t="s">
        <v>238</v>
      </c>
      <c r="G89" s="256">
        <v>8415.65</v>
      </c>
      <c r="H89" s="272">
        <v>2839.85</v>
      </c>
      <c r="I89" s="265"/>
    </row>
    <row r="90" spans="2:9" ht="12.75" customHeight="1">
      <c r="B90" s="157"/>
      <c r="D90" s="284" t="s">
        <v>340</v>
      </c>
      <c r="E90" s="245" t="s">
        <v>244</v>
      </c>
      <c r="F90" s="245" t="s">
        <v>240</v>
      </c>
      <c r="G90" s="256">
        <v>10265.65</v>
      </c>
      <c r="H90" s="272">
        <v>3457.35</v>
      </c>
      <c r="I90" s="265"/>
    </row>
    <row r="91" spans="2:9" ht="12.75" customHeight="1">
      <c r="B91" s="157"/>
      <c r="D91" s="284" t="s">
        <v>472</v>
      </c>
      <c r="E91" s="245" t="s">
        <v>474</v>
      </c>
      <c r="F91" s="245" t="s">
        <v>470</v>
      </c>
      <c r="G91" s="256">
        <v>2238.5</v>
      </c>
      <c r="H91" s="272">
        <v>1234.35</v>
      </c>
      <c r="I91" s="265"/>
    </row>
    <row r="92" spans="2:9" ht="12.75" customHeight="1">
      <c r="B92" s="157"/>
      <c r="D92" s="284" t="s">
        <v>337</v>
      </c>
      <c r="E92" s="245" t="s">
        <v>241</v>
      </c>
      <c r="F92" s="245" t="s">
        <v>238</v>
      </c>
      <c r="G92" s="256">
        <v>7529.5</v>
      </c>
      <c r="H92" s="272">
        <v>2839.85</v>
      </c>
      <c r="I92" s="265"/>
    </row>
    <row r="93" spans="2:9" ht="12.75" customHeight="1">
      <c r="B93" s="157"/>
      <c r="D93" s="284" t="s">
        <v>338</v>
      </c>
      <c r="E93" s="245" t="s">
        <v>242</v>
      </c>
      <c r="F93" s="245" t="s">
        <v>240</v>
      </c>
      <c r="G93" s="256">
        <v>9564.5</v>
      </c>
      <c r="H93" s="272">
        <v>3457.35</v>
      </c>
      <c r="I93" s="265"/>
    </row>
    <row r="94" spans="2:9" ht="12.75" customHeight="1">
      <c r="B94" s="305" t="s">
        <v>416</v>
      </c>
      <c r="D94" s="284" t="s">
        <v>448</v>
      </c>
      <c r="E94" s="245" t="s">
        <v>436</v>
      </c>
      <c r="F94" s="245" t="s">
        <v>427</v>
      </c>
      <c r="G94" s="256">
        <v>1831.5</v>
      </c>
      <c r="H94" s="271">
        <v>616.85</v>
      </c>
      <c r="I94" s="262"/>
    </row>
    <row r="95" spans="2:9" ht="12.75" customHeight="1">
      <c r="B95" s="305" t="s">
        <v>416</v>
      </c>
      <c r="D95" s="284" t="s">
        <v>445</v>
      </c>
      <c r="E95" s="245" t="s">
        <v>439</v>
      </c>
      <c r="F95" s="245" t="s">
        <v>391</v>
      </c>
      <c r="G95" s="256">
        <v>645.65</v>
      </c>
      <c r="H95" s="271">
        <v>215.8</v>
      </c>
      <c r="I95" s="262"/>
    </row>
    <row r="96" spans="2:9" ht="12.75" customHeight="1">
      <c r="B96" s="305" t="s">
        <v>416</v>
      </c>
      <c r="D96" s="284" t="s">
        <v>446</v>
      </c>
      <c r="E96" s="245" t="s">
        <v>437</v>
      </c>
      <c r="F96" s="245" t="s">
        <v>393</v>
      </c>
      <c r="G96" s="256">
        <v>1341.25</v>
      </c>
      <c r="H96" s="271">
        <v>447.85</v>
      </c>
      <c r="I96" s="262"/>
    </row>
    <row r="97" spans="2:9" ht="12.75" customHeight="1">
      <c r="B97" s="305" t="s">
        <v>416</v>
      </c>
      <c r="D97" s="284" t="s">
        <v>447</v>
      </c>
      <c r="E97" s="245" t="s">
        <v>438</v>
      </c>
      <c r="F97" s="245" t="s">
        <v>395</v>
      </c>
      <c r="G97" s="256">
        <v>1570.65</v>
      </c>
      <c r="H97" s="271">
        <v>524.5500000000001</v>
      </c>
      <c r="I97" s="262"/>
    </row>
    <row r="98" spans="2:9" ht="6.75" customHeight="1">
      <c r="B98" s="157"/>
      <c r="D98" s="166"/>
      <c r="E98" s="101"/>
      <c r="F98" s="101"/>
      <c r="G98" s="101"/>
      <c r="H98" s="279"/>
      <c r="I98" s="261"/>
    </row>
    <row r="99" spans="2:9" ht="12.75" customHeight="1">
      <c r="B99" s="157"/>
      <c r="D99" s="164" t="s">
        <v>377</v>
      </c>
      <c r="E99" s="101"/>
      <c r="F99" s="101"/>
      <c r="G99" s="101"/>
      <c r="H99" s="280"/>
      <c r="I99" s="261"/>
    </row>
    <row r="100" spans="2:9" ht="12.75" customHeight="1">
      <c r="B100" s="305" t="s">
        <v>416</v>
      </c>
      <c r="D100" s="283" t="s">
        <v>441</v>
      </c>
      <c r="E100" s="238" t="s">
        <v>428</v>
      </c>
      <c r="F100" s="238" t="s">
        <v>429</v>
      </c>
      <c r="G100" s="255">
        <v>305.25</v>
      </c>
      <c r="H100" s="270">
        <v>102.05</v>
      </c>
      <c r="I100" s="262"/>
    </row>
    <row r="101" spans="2:9" ht="12.75" customHeight="1">
      <c r="B101" s="305" t="s">
        <v>416</v>
      </c>
      <c r="D101" s="283" t="s">
        <v>442</v>
      </c>
      <c r="E101" s="238" t="s">
        <v>430</v>
      </c>
      <c r="F101" s="238" t="s">
        <v>431</v>
      </c>
      <c r="G101" s="255">
        <v>2773.15</v>
      </c>
      <c r="H101" s="270">
        <v>925.6</v>
      </c>
      <c r="I101" s="262"/>
    </row>
    <row r="102" spans="2:9" ht="12.75" customHeight="1">
      <c r="B102" s="305" t="s">
        <v>416</v>
      </c>
      <c r="D102" s="283" t="s">
        <v>443</v>
      </c>
      <c r="E102" s="238" t="s">
        <v>432</v>
      </c>
      <c r="F102" s="238" t="s">
        <v>433</v>
      </c>
      <c r="G102" s="255">
        <v>1850</v>
      </c>
      <c r="H102" s="270">
        <v>617.5</v>
      </c>
      <c r="I102" s="262"/>
    </row>
    <row r="103" spans="2:9" ht="12.75" customHeight="1">
      <c r="B103" s="305" t="s">
        <v>416</v>
      </c>
      <c r="D103" s="283" t="s">
        <v>444</v>
      </c>
      <c r="E103" s="238" t="s">
        <v>376</v>
      </c>
      <c r="F103" s="238" t="s">
        <v>434</v>
      </c>
      <c r="G103" s="255">
        <v>1478.15</v>
      </c>
      <c r="H103" s="270">
        <v>493.35</v>
      </c>
      <c r="I103" s="262"/>
    </row>
    <row r="104" spans="2:9" ht="12.75" customHeight="1">
      <c r="B104" s="305" t="s">
        <v>416</v>
      </c>
      <c r="D104" s="284" t="s">
        <v>449</v>
      </c>
      <c r="E104" s="245" t="s">
        <v>435</v>
      </c>
      <c r="F104" s="245" t="s">
        <v>431</v>
      </c>
      <c r="G104" s="256">
        <v>2713.95</v>
      </c>
      <c r="H104" s="271">
        <v>925.6</v>
      </c>
      <c r="I104" s="262"/>
    </row>
    <row r="105" spans="2:9" s="13" customFormat="1" ht="6.75" customHeight="1">
      <c r="B105" s="157"/>
      <c r="C105" s="171"/>
      <c r="D105" s="169"/>
      <c r="E105" s="178"/>
      <c r="F105" s="178"/>
      <c r="G105" s="108"/>
      <c r="H105" s="105"/>
      <c r="I105" s="261"/>
    </row>
    <row r="106" spans="2:9" s="13" customFormat="1" ht="12.75" customHeight="1">
      <c r="B106" s="157"/>
      <c r="C106" s="171"/>
      <c r="D106" s="164" t="s">
        <v>451</v>
      </c>
      <c r="E106" s="96"/>
      <c r="F106" s="97"/>
      <c r="G106" s="98"/>
      <c r="H106" s="99"/>
      <c r="I106" s="261"/>
    </row>
    <row r="107" spans="2:9" s="13" customFormat="1" ht="12.75" customHeight="1">
      <c r="B107" s="157"/>
      <c r="C107" s="171"/>
      <c r="D107" s="283" t="s">
        <v>165</v>
      </c>
      <c r="E107" s="241" t="s">
        <v>172</v>
      </c>
      <c r="F107" s="241" t="s">
        <v>173</v>
      </c>
      <c r="G107" s="255">
        <v>2405</v>
      </c>
      <c r="H107" s="270">
        <v>802.75</v>
      </c>
      <c r="I107" s="261"/>
    </row>
    <row r="108" spans="2:9" s="13" customFormat="1" ht="6.75" customHeight="1">
      <c r="B108" s="157"/>
      <c r="C108" s="171"/>
      <c r="D108" s="169"/>
      <c r="E108" s="178"/>
      <c r="F108" s="178"/>
      <c r="G108" s="108"/>
      <c r="H108" s="105"/>
      <c r="I108" s="261"/>
    </row>
    <row r="109" spans="2:9" s="13" customFormat="1" ht="12.75" customHeight="1">
      <c r="B109" s="157"/>
      <c r="C109" s="171"/>
      <c r="D109" s="164" t="s">
        <v>452</v>
      </c>
      <c r="E109" s="96"/>
      <c r="F109" s="97"/>
      <c r="G109" s="98"/>
      <c r="H109" s="99"/>
      <c r="I109" s="261"/>
    </row>
    <row r="110" spans="2:9" s="13" customFormat="1" ht="12.75" customHeight="1">
      <c r="B110" s="157"/>
      <c r="C110" s="171"/>
      <c r="D110" s="283" t="s">
        <v>326</v>
      </c>
      <c r="E110" s="241" t="s">
        <v>246</v>
      </c>
      <c r="F110" s="241" t="s">
        <v>247</v>
      </c>
      <c r="G110" s="255">
        <v>405.15</v>
      </c>
      <c r="H110" s="270">
        <v>135.20000000000002</v>
      </c>
      <c r="I110" s="261"/>
    </row>
    <row r="111" spans="2:9" s="13" customFormat="1" ht="6.75" customHeight="1">
      <c r="B111" s="157"/>
      <c r="C111" s="171"/>
      <c r="D111" s="169"/>
      <c r="E111" s="178"/>
      <c r="F111" s="178"/>
      <c r="G111" s="108"/>
      <c r="H111" s="105"/>
      <c r="I111" s="261"/>
    </row>
    <row r="112" spans="2:9" ht="12.75" customHeight="1">
      <c r="B112" s="157"/>
      <c r="D112" s="164" t="s">
        <v>103</v>
      </c>
      <c r="E112" s="101"/>
      <c r="F112" s="101"/>
      <c r="G112" s="101"/>
      <c r="H112" s="280"/>
      <c r="I112" s="261"/>
    </row>
    <row r="113" spans="2:9" ht="12.75" customHeight="1">
      <c r="B113" s="157"/>
      <c r="D113" s="283" t="s">
        <v>217</v>
      </c>
      <c r="E113" s="241" t="s">
        <v>218</v>
      </c>
      <c r="F113" s="241" t="s">
        <v>219</v>
      </c>
      <c r="G113" s="255">
        <v>1293.15</v>
      </c>
      <c r="H113" s="270">
        <v>431.6</v>
      </c>
      <c r="I113" s="261"/>
    </row>
    <row r="114" spans="2:9" ht="6.75" customHeight="1">
      <c r="B114" s="157"/>
      <c r="D114" s="166"/>
      <c r="E114" s="101"/>
      <c r="F114" s="101"/>
      <c r="G114" s="101"/>
      <c r="H114" s="279"/>
      <c r="I114" s="261"/>
    </row>
    <row r="115" spans="2:9" ht="12.75" customHeight="1">
      <c r="B115" s="157"/>
      <c r="D115" s="489" t="s">
        <v>145</v>
      </c>
      <c r="E115" s="490"/>
      <c r="F115" s="490"/>
      <c r="G115" s="490"/>
      <c r="H115" s="491"/>
      <c r="I115" s="261"/>
    </row>
    <row r="116" spans="2:9" ht="12.75" customHeight="1">
      <c r="B116" s="157"/>
      <c r="D116" s="489"/>
      <c r="E116" s="490"/>
      <c r="F116" s="490"/>
      <c r="G116" s="490"/>
      <c r="H116" s="491"/>
      <c r="I116" s="261"/>
    </row>
    <row r="117" spans="2:9" ht="12.75" customHeight="1">
      <c r="B117" s="157"/>
      <c r="D117" s="164" t="s">
        <v>373</v>
      </c>
      <c r="E117" s="96"/>
      <c r="F117" s="97"/>
      <c r="G117" s="98"/>
      <c r="H117" s="99"/>
      <c r="I117" s="261"/>
    </row>
    <row r="118" spans="2:9" ht="12.75" customHeight="1">
      <c r="B118" s="157"/>
      <c r="D118" s="283" t="s">
        <v>477</v>
      </c>
      <c r="E118" s="252" t="s">
        <v>374</v>
      </c>
      <c r="F118" s="237" t="s">
        <v>375</v>
      </c>
      <c r="G118" s="255">
        <v>166500</v>
      </c>
      <c r="H118" s="270">
        <v>55575</v>
      </c>
      <c r="I118" s="261"/>
    </row>
    <row r="119" spans="2:9" ht="12.75" customHeight="1">
      <c r="B119" s="157"/>
      <c r="D119" s="283" t="s">
        <v>478</v>
      </c>
      <c r="E119" s="252" t="s">
        <v>483</v>
      </c>
      <c r="F119" s="237" t="s">
        <v>484</v>
      </c>
      <c r="G119" s="255">
        <v>27750</v>
      </c>
      <c r="H119" s="270">
        <v>9262.5</v>
      </c>
      <c r="I119" s="261"/>
    </row>
    <row r="120" spans="2:9" ht="12.75" customHeight="1">
      <c r="B120" s="157"/>
      <c r="D120" s="283" t="s">
        <v>479</v>
      </c>
      <c r="E120" s="252" t="s">
        <v>485</v>
      </c>
      <c r="F120" s="237" t="s">
        <v>486</v>
      </c>
      <c r="G120" s="255">
        <v>8325</v>
      </c>
      <c r="H120" s="270">
        <v>2778.75</v>
      </c>
      <c r="I120" s="261"/>
    </row>
    <row r="121" spans="2:9" ht="12.75" customHeight="1">
      <c r="B121" s="157"/>
      <c r="D121" s="283" t="s">
        <v>480</v>
      </c>
      <c r="E121" s="252" t="s">
        <v>487</v>
      </c>
      <c r="F121" s="237" t="s">
        <v>488</v>
      </c>
      <c r="G121" s="255">
        <v>111000</v>
      </c>
      <c r="H121" s="270">
        <v>37050</v>
      </c>
      <c r="I121" s="261"/>
    </row>
    <row r="122" spans="2:9" ht="12.75" customHeight="1">
      <c r="B122" s="157"/>
      <c r="D122" s="283" t="s">
        <v>481</v>
      </c>
      <c r="E122" s="252" t="s">
        <v>489</v>
      </c>
      <c r="F122" s="237" t="s">
        <v>490</v>
      </c>
      <c r="G122" s="255">
        <v>22200</v>
      </c>
      <c r="H122" s="270">
        <v>7410</v>
      </c>
      <c r="I122" s="261"/>
    </row>
    <row r="123" spans="2:9" ht="12.75" customHeight="1">
      <c r="B123" s="157"/>
      <c r="D123" s="283" t="s">
        <v>482</v>
      </c>
      <c r="E123" s="252" t="s">
        <v>475</v>
      </c>
      <c r="F123" s="237" t="s">
        <v>476</v>
      </c>
      <c r="G123" s="255">
        <v>8325</v>
      </c>
      <c r="H123" s="270">
        <v>2778.75</v>
      </c>
      <c r="I123" s="261"/>
    </row>
    <row r="124" spans="2:9" ht="6.75" customHeight="1">
      <c r="B124" s="157"/>
      <c r="D124" s="250"/>
      <c r="E124" s="251"/>
      <c r="F124" s="251"/>
      <c r="G124" s="251"/>
      <c r="H124" s="281"/>
      <c r="I124" s="261"/>
    </row>
    <row r="125" spans="2:9" ht="12.75" customHeight="1">
      <c r="B125" s="157"/>
      <c r="D125" s="164" t="s">
        <v>98</v>
      </c>
      <c r="E125" s="100"/>
      <c r="F125" s="101"/>
      <c r="G125" s="100"/>
      <c r="H125" s="277"/>
      <c r="I125" s="261"/>
    </row>
    <row r="126" spans="2:9" s="13" customFormat="1" ht="12.75" customHeight="1">
      <c r="B126" s="157"/>
      <c r="C126" s="171"/>
      <c r="D126" s="283" t="s">
        <v>152</v>
      </c>
      <c r="E126" s="252" t="s">
        <v>28</v>
      </c>
      <c r="F126" s="242" t="s">
        <v>50</v>
      </c>
      <c r="G126" s="255">
        <v>462.5</v>
      </c>
      <c r="H126" s="270">
        <v>154.70000000000002</v>
      </c>
      <c r="I126" s="261"/>
    </row>
    <row r="127" spans="2:9" ht="6.75" customHeight="1">
      <c r="B127" s="157"/>
      <c r="D127" s="166"/>
      <c r="E127" s="101"/>
      <c r="F127" s="101"/>
      <c r="G127" s="101"/>
      <c r="H127" s="279"/>
      <c r="I127" s="261"/>
    </row>
    <row r="128" spans="2:9" s="13" customFormat="1" ht="12.75" customHeight="1">
      <c r="B128" s="157"/>
      <c r="C128" s="171"/>
      <c r="D128" s="164" t="s">
        <v>99</v>
      </c>
      <c r="E128" s="101"/>
      <c r="F128" s="101"/>
      <c r="G128" s="101"/>
      <c r="H128" s="280"/>
      <c r="I128" s="261"/>
    </row>
    <row r="129" spans="2:9" ht="12.75" customHeight="1">
      <c r="B129" s="157"/>
      <c r="D129" s="283" t="s">
        <v>176</v>
      </c>
      <c r="E129" s="252" t="s">
        <v>174</v>
      </c>
      <c r="F129" s="243" t="s">
        <v>175</v>
      </c>
      <c r="G129" s="255">
        <v>14.8</v>
      </c>
      <c r="H129" s="270">
        <v>5.2</v>
      </c>
      <c r="I129" s="261"/>
    </row>
    <row r="130" spans="2:9" s="13" customFormat="1" ht="6.75" customHeight="1">
      <c r="B130" s="157"/>
      <c r="C130" s="171"/>
      <c r="D130" s="166"/>
      <c r="E130" s="100"/>
      <c r="F130" s="101"/>
      <c r="G130" s="100"/>
      <c r="H130" s="276"/>
      <c r="I130" s="261"/>
    </row>
    <row r="131" spans="2:9" ht="12.75" customHeight="1">
      <c r="B131" s="157"/>
      <c r="D131" s="164" t="s">
        <v>100</v>
      </c>
      <c r="E131" s="100"/>
      <c r="F131" s="101"/>
      <c r="G131" s="100"/>
      <c r="H131" s="277"/>
      <c r="I131" s="261"/>
    </row>
    <row r="132" spans="2:9" s="13" customFormat="1" ht="12.75" customHeight="1">
      <c r="B132" s="157"/>
      <c r="C132" s="171"/>
      <c r="D132" s="283" t="s">
        <v>351</v>
      </c>
      <c r="E132" s="252" t="s">
        <v>248</v>
      </c>
      <c r="F132" s="237" t="s">
        <v>249</v>
      </c>
      <c r="G132" s="255">
        <v>1156.25</v>
      </c>
      <c r="H132" s="270">
        <v>386.1</v>
      </c>
      <c r="I132" s="261"/>
    </row>
    <row r="133" spans="2:9" s="13" customFormat="1" ht="12.75" customHeight="1">
      <c r="B133" s="157"/>
      <c r="C133" s="171"/>
      <c r="D133" s="283" t="s">
        <v>349</v>
      </c>
      <c r="E133" s="252" t="s">
        <v>250</v>
      </c>
      <c r="F133" s="237" t="s">
        <v>251</v>
      </c>
      <c r="G133" s="255">
        <v>2312.5</v>
      </c>
      <c r="H133" s="270">
        <v>772.2</v>
      </c>
      <c r="I133" s="261"/>
    </row>
    <row r="134" spans="2:9" s="13" customFormat="1" ht="12.75" customHeight="1">
      <c r="B134" s="157"/>
      <c r="C134" s="171"/>
      <c r="D134" s="283" t="s">
        <v>350</v>
      </c>
      <c r="E134" s="252" t="s">
        <v>252</v>
      </c>
      <c r="F134" s="237" t="s">
        <v>336</v>
      </c>
      <c r="G134" s="255">
        <v>5550</v>
      </c>
      <c r="H134" s="270">
        <v>1852.5</v>
      </c>
      <c r="I134" s="261"/>
    </row>
    <row r="135" spans="2:9" s="13" customFormat="1" ht="12.75" customHeight="1">
      <c r="B135" s="157"/>
      <c r="C135" s="171"/>
      <c r="D135" s="284" t="s">
        <v>302</v>
      </c>
      <c r="E135" s="247" t="s">
        <v>254</v>
      </c>
      <c r="F135" s="248" t="s">
        <v>251</v>
      </c>
      <c r="G135" s="256">
        <v>1526.25</v>
      </c>
      <c r="H135" s="271">
        <v>772.2</v>
      </c>
      <c r="I135" s="108"/>
    </row>
    <row r="136" spans="2:9" s="13" customFormat="1" ht="12.75" customHeight="1">
      <c r="B136" s="157"/>
      <c r="C136" s="171"/>
      <c r="D136" s="284" t="s">
        <v>303</v>
      </c>
      <c r="E136" s="247" t="s">
        <v>255</v>
      </c>
      <c r="F136" s="248" t="s">
        <v>336</v>
      </c>
      <c r="G136" s="256">
        <v>4834.05</v>
      </c>
      <c r="H136" s="271">
        <v>1852.5</v>
      </c>
      <c r="I136" s="108"/>
    </row>
    <row r="137" spans="2:9" s="13" customFormat="1" ht="12.75" customHeight="1">
      <c r="B137" s="157"/>
      <c r="C137" s="171"/>
      <c r="D137" s="284" t="s">
        <v>304</v>
      </c>
      <c r="E137" s="247" t="s">
        <v>253</v>
      </c>
      <c r="F137" s="248" t="s">
        <v>336</v>
      </c>
      <c r="G137" s="256">
        <v>4273.5</v>
      </c>
      <c r="H137" s="271">
        <v>1852.5</v>
      </c>
      <c r="I137" s="108"/>
    </row>
    <row r="138" spans="2:9" s="13" customFormat="1" ht="12.75" customHeight="1">
      <c r="B138" s="157"/>
      <c r="C138" s="171"/>
      <c r="D138" s="283" t="s">
        <v>177</v>
      </c>
      <c r="E138" s="252" t="s">
        <v>167</v>
      </c>
      <c r="F138" s="237" t="s">
        <v>168</v>
      </c>
      <c r="G138" s="255">
        <v>277.5</v>
      </c>
      <c r="H138" s="270">
        <v>92.95</v>
      </c>
      <c r="I138" s="261"/>
    </row>
    <row r="139" spans="2:9" s="13" customFormat="1" ht="12.75" customHeight="1">
      <c r="B139" s="157"/>
      <c r="C139" s="171"/>
      <c r="D139" s="283" t="s">
        <v>178</v>
      </c>
      <c r="E139" s="252" t="s">
        <v>169</v>
      </c>
      <c r="F139" s="237" t="s">
        <v>170</v>
      </c>
      <c r="G139" s="255">
        <v>2775</v>
      </c>
      <c r="H139" s="270">
        <v>926.25</v>
      </c>
      <c r="I139" s="261"/>
    </row>
    <row r="140" spans="2:9" ht="6.75" customHeight="1">
      <c r="B140" s="157"/>
      <c r="D140" s="166"/>
      <c r="E140" s="100"/>
      <c r="F140" s="101"/>
      <c r="G140" s="100"/>
      <c r="H140" s="276"/>
      <c r="I140" s="261"/>
    </row>
    <row r="141" spans="2:9" ht="12.75" customHeight="1">
      <c r="B141" s="157"/>
      <c r="D141" s="164" t="s">
        <v>101</v>
      </c>
      <c r="E141" s="100"/>
      <c r="F141" s="101"/>
      <c r="G141" s="100"/>
      <c r="H141" s="277"/>
      <c r="I141" s="261"/>
    </row>
    <row r="142" spans="2:9" s="13" customFormat="1" ht="12.75" customHeight="1">
      <c r="B142" s="157"/>
      <c r="C142" s="171"/>
      <c r="D142" s="283" t="s">
        <v>227</v>
      </c>
      <c r="E142" s="241" t="s">
        <v>51</v>
      </c>
      <c r="F142" s="241" t="s">
        <v>54</v>
      </c>
      <c r="G142" s="255">
        <v>553.15</v>
      </c>
      <c r="H142" s="270">
        <v>184.6</v>
      </c>
      <c r="I142" s="262" t="s">
        <v>189</v>
      </c>
    </row>
    <row r="143" spans="2:9" ht="12.75" customHeight="1">
      <c r="B143" s="157"/>
      <c r="D143" s="283" t="s">
        <v>153</v>
      </c>
      <c r="E143" s="241" t="s">
        <v>52</v>
      </c>
      <c r="F143" s="241" t="s">
        <v>55</v>
      </c>
      <c r="G143" s="255">
        <v>1835.66</v>
      </c>
      <c r="H143" s="270">
        <v>811.85</v>
      </c>
      <c r="I143" s="261"/>
    </row>
    <row r="144" spans="2:9" ht="12.75" customHeight="1">
      <c r="B144" s="157"/>
      <c r="D144" s="284" t="s">
        <v>305</v>
      </c>
      <c r="E144" s="246" t="s">
        <v>220</v>
      </c>
      <c r="F144" s="246" t="s">
        <v>55</v>
      </c>
      <c r="G144" s="256">
        <v>1424.5</v>
      </c>
      <c r="H144" s="271">
        <v>811.85</v>
      </c>
      <c r="I144" s="261"/>
    </row>
    <row r="145" spans="2:9" ht="12.75" customHeight="1">
      <c r="B145" s="157"/>
      <c r="D145" s="283" t="s">
        <v>154</v>
      </c>
      <c r="E145" s="241" t="s">
        <v>53</v>
      </c>
      <c r="F145" s="241" t="s">
        <v>56</v>
      </c>
      <c r="G145" s="255">
        <v>3698.15</v>
      </c>
      <c r="H145" s="270">
        <v>1234.35</v>
      </c>
      <c r="I145" s="262" t="s">
        <v>221</v>
      </c>
    </row>
    <row r="146" spans="2:9" ht="12.75" customHeight="1">
      <c r="B146" s="157"/>
      <c r="D146" s="283" t="s">
        <v>378</v>
      </c>
      <c r="E146" s="241" t="s">
        <v>379</v>
      </c>
      <c r="F146" s="241" t="s">
        <v>380</v>
      </c>
      <c r="G146" s="255">
        <v>1850</v>
      </c>
      <c r="H146" s="270">
        <v>617.5</v>
      </c>
      <c r="I146" s="262"/>
    </row>
    <row r="147" spans="2:9" ht="6.75" customHeight="1">
      <c r="B147" s="157"/>
      <c r="D147" s="166"/>
      <c r="E147" s="100"/>
      <c r="F147" s="101"/>
      <c r="G147" s="100"/>
      <c r="H147" s="276"/>
      <c r="I147" s="261"/>
    </row>
    <row r="148" spans="2:9" ht="12.75" customHeight="1">
      <c r="B148" s="157"/>
      <c r="D148" s="164" t="s">
        <v>102</v>
      </c>
      <c r="E148" s="100"/>
      <c r="F148" s="101"/>
      <c r="G148" s="100"/>
      <c r="H148" s="277"/>
      <c r="I148" s="261"/>
    </row>
    <row r="149" spans="2:9" ht="12.75" customHeight="1">
      <c r="B149" s="157"/>
      <c r="D149" s="283" t="s">
        <v>155</v>
      </c>
      <c r="E149" s="252" t="s">
        <v>83</v>
      </c>
      <c r="F149" s="239" t="s">
        <v>114</v>
      </c>
      <c r="G149" s="255">
        <v>1803.75</v>
      </c>
      <c r="H149" s="270">
        <v>601.9</v>
      </c>
      <c r="I149" s="261"/>
    </row>
    <row r="150" spans="2:9" ht="12.75" customHeight="1">
      <c r="B150" s="157"/>
      <c r="D150" s="283" t="s">
        <v>156</v>
      </c>
      <c r="E150" s="252" t="s">
        <v>84</v>
      </c>
      <c r="F150" s="239" t="s">
        <v>113</v>
      </c>
      <c r="G150" s="255">
        <v>4578.75</v>
      </c>
      <c r="H150" s="270">
        <v>1528.15</v>
      </c>
      <c r="I150" s="261"/>
    </row>
    <row r="151" spans="2:9" ht="12.75" customHeight="1">
      <c r="B151" s="157"/>
      <c r="D151" s="284" t="s">
        <v>306</v>
      </c>
      <c r="E151" s="247" t="s">
        <v>85</v>
      </c>
      <c r="F151" s="249" t="s">
        <v>113</v>
      </c>
      <c r="G151" s="256">
        <v>3052.5</v>
      </c>
      <c r="H151" s="271">
        <v>1528.15</v>
      </c>
      <c r="I151" s="261"/>
    </row>
    <row r="152" spans="2:9" ht="6.75" customHeight="1">
      <c r="B152" s="157"/>
      <c r="D152" s="167"/>
      <c r="E152" s="71"/>
      <c r="F152" s="71"/>
      <c r="G152" s="71"/>
      <c r="H152" s="282"/>
      <c r="I152" s="261"/>
    </row>
    <row r="153" spans="2:9" s="13" customFormat="1" ht="12.75" customHeight="1">
      <c r="B153" s="157"/>
      <c r="C153" s="171"/>
      <c r="D153" s="489" t="s">
        <v>146</v>
      </c>
      <c r="E153" s="490"/>
      <c r="F153" s="490"/>
      <c r="G153" s="490"/>
      <c r="H153" s="491"/>
      <c r="I153" s="261"/>
    </row>
    <row r="154" spans="2:9" ht="12.75" customHeight="1">
      <c r="B154" s="157"/>
      <c r="D154" s="489"/>
      <c r="E154" s="490"/>
      <c r="F154" s="490"/>
      <c r="G154" s="490"/>
      <c r="H154" s="491"/>
      <c r="I154" s="261"/>
    </row>
    <row r="155" spans="2:9" ht="12.75" customHeight="1">
      <c r="B155" s="157"/>
      <c r="D155" s="164" t="s">
        <v>87</v>
      </c>
      <c r="E155" s="96"/>
      <c r="F155" s="97"/>
      <c r="G155" s="98"/>
      <c r="H155" s="99"/>
      <c r="I155" s="261"/>
    </row>
    <row r="156" spans="2:9" ht="12.75" customHeight="1">
      <c r="B156" s="157"/>
      <c r="D156" s="283" t="s">
        <v>222</v>
      </c>
      <c r="E156" s="252" t="s">
        <v>408</v>
      </c>
      <c r="F156" s="239" t="s">
        <v>409</v>
      </c>
      <c r="G156" s="255">
        <v>48.1</v>
      </c>
      <c r="H156" s="270">
        <v>16.25</v>
      </c>
      <c r="I156" s="266"/>
    </row>
    <row r="157" spans="2:9" ht="12.75" customHeight="1">
      <c r="B157" s="157"/>
      <c r="D157" s="284" t="s">
        <v>307</v>
      </c>
      <c r="E157" s="247" t="s">
        <v>410</v>
      </c>
      <c r="F157" s="249" t="s">
        <v>409</v>
      </c>
      <c r="G157" s="256">
        <v>25.9</v>
      </c>
      <c r="H157" s="271">
        <v>16.25</v>
      </c>
      <c r="I157" s="261"/>
    </row>
    <row r="158" spans="2:9" s="13" customFormat="1" ht="6.75" customHeight="1">
      <c r="B158" s="157"/>
      <c r="C158" s="171"/>
      <c r="D158" s="168"/>
      <c r="E158" s="102"/>
      <c r="F158" s="103"/>
      <c r="G158" s="104"/>
      <c r="H158" s="105"/>
      <c r="I158" s="261"/>
    </row>
    <row r="159" spans="2:9" s="13" customFormat="1" ht="12.75" customHeight="1">
      <c r="B159" s="157"/>
      <c r="C159" s="171"/>
      <c r="D159" s="164" t="s">
        <v>256</v>
      </c>
      <c r="E159" s="96"/>
      <c r="F159" s="97"/>
      <c r="G159" s="98"/>
      <c r="H159" s="99"/>
      <c r="I159" s="261"/>
    </row>
    <row r="160" spans="2:9" s="13" customFormat="1" ht="12.75" customHeight="1">
      <c r="B160" s="157"/>
      <c r="C160" s="171"/>
      <c r="D160" s="283" t="s">
        <v>327</v>
      </c>
      <c r="E160" s="241" t="s">
        <v>257</v>
      </c>
      <c r="F160" s="241" t="s">
        <v>258</v>
      </c>
      <c r="G160" s="255">
        <v>1110</v>
      </c>
      <c r="H160" s="270">
        <v>370.5</v>
      </c>
      <c r="I160" s="261"/>
    </row>
    <row r="161" spans="2:9" s="13" customFormat="1" ht="12.75" customHeight="1">
      <c r="B161" s="157"/>
      <c r="C161" s="171"/>
      <c r="D161" s="283" t="s">
        <v>328</v>
      </c>
      <c r="E161" s="241" t="s">
        <v>259</v>
      </c>
      <c r="F161" s="241" t="s">
        <v>260</v>
      </c>
      <c r="G161" s="255">
        <v>11100</v>
      </c>
      <c r="H161" s="270">
        <v>3705</v>
      </c>
      <c r="I161" s="267"/>
    </row>
    <row r="162" spans="2:9" s="13" customFormat="1" ht="12.75" customHeight="1">
      <c r="B162" s="157"/>
      <c r="C162" s="171"/>
      <c r="D162" s="283" t="s">
        <v>365</v>
      </c>
      <c r="E162" s="241" t="s">
        <v>367</v>
      </c>
      <c r="F162" s="241" t="s">
        <v>368</v>
      </c>
      <c r="G162" s="255">
        <v>1850</v>
      </c>
      <c r="H162" s="270">
        <v>617.5</v>
      </c>
      <c r="I162" s="261"/>
    </row>
    <row r="163" spans="2:9" s="13" customFormat="1" ht="12.75" customHeight="1">
      <c r="B163" s="157"/>
      <c r="C163" s="171"/>
      <c r="D163" s="283" t="s">
        <v>366</v>
      </c>
      <c r="E163" s="241" t="s">
        <v>369</v>
      </c>
      <c r="F163" s="241" t="s">
        <v>370</v>
      </c>
      <c r="G163" s="255">
        <v>18500</v>
      </c>
      <c r="H163" s="270">
        <v>6175</v>
      </c>
      <c r="I163" s="261"/>
    </row>
    <row r="164" spans="2:9" s="13" customFormat="1" ht="12.75" customHeight="1">
      <c r="B164" s="157"/>
      <c r="C164" s="171"/>
      <c r="D164" s="284" t="s">
        <v>381</v>
      </c>
      <c r="E164" s="246" t="s">
        <v>371</v>
      </c>
      <c r="F164" s="246" t="s">
        <v>368</v>
      </c>
      <c r="G164" s="256">
        <v>925</v>
      </c>
      <c r="H164" s="271">
        <v>617.5</v>
      </c>
      <c r="I164" s="261"/>
    </row>
    <row r="165" spans="2:9" s="13" customFormat="1" ht="12.75" customHeight="1">
      <c r="B165" s="157"/>
      <c r="C165" s="171"/>
      <c r="D165" s="284" t="s">
        <v>382</v>
      </c>
      <c r="E165" s="246" t="s">
        <v>372</v>
      </c>
      <c r="F165" s="246" t="s">
        <v>370</v>
      </c>
      <c r="G165" s="256">
        <v>9250</v>
      </c>
      <c r="H165" s="271">
        <v>6175</v>
      </c>
      <c r="I165" s="261"/>
    </row>
    <row r="166" spans="2:9" s="13" customFormat="1" ht="12.75" customHeight="1">
      <c r="B166" s="157"/>
      <c r="C166" s="171"/>
      <c r="D166" s="284" t="s">
        <v>322</v>
      </c>
      <c r="E166" s="246" t="s">
        <v>265</v>
      </c>
      <c r="F166" s="246" t="s">
        <v>258</v>
      </c>
      <c r="G166" s="256">
        <v>610.5</v>
      </c>
      <c r="H166" s="271">
        <v>370.5</v>
      </c>
      <c r="I166" s="108"/>
    </row>
    <row r="167" spans="2:9" s="13" customFormat="1" ht="12.75" customHeight="1">
      <c r="B167" s="157"/>
      <c r="C167" s="171"/>
      <c r="D167" s="284" t="s">
        <v>323</v>
      </c>
      <c r="E167" s="246" t="s">
        <v>266</v>
      </c>
      <c r="F167" s="246" t="s">
        <v>260</v>
      </c>
      <c r="G167" s="256">
        <v>6105</v>
      </c>
      <c r="H167" s="271">
        <v>3705</v>
      </c>
      <c r="I167" s="108"/>
    </row>
    <row r="168" spans="2:9" s="13" customFormat="1" ht="12.75" customHeight="1">
      <c r="B168" s="157"/>
      <c r="C168" s="171"/>
      <c r="D168" s="284" t="s">
        <v>343</v>
      </c>
      <c r="E168" s="246" t="s">
        <v>267</v>
      </c>
      <c r="F168" s="246" t="s">
        <v>258</v>
      </c>
      <c r="G168" s="256">
        <v>185</v>
      </c>
      <c r="H168" s="271">
        <v>370.5</v>
      </c>
      <c r="I168" s="108"/>
    </row>
    <row r="169" spans="2:9" s="13" customFormat="1" ht="12.75" customHeight="1">
      <c r="B169" s="157"/>
      <c r="C169" s="171"/>
      <c r="D169" s="284" t="s">
        <v>344</v>
      </c>
      <c r="E169" s="246" t="s">
        <v>268</v>
      </c>
      <c r="F169" s="246" t="s">
        <v>260</v>
      </c>
      <c r="G169" s="256">
        <v>1850</v>
      </c>
      <c r="H169" s="271">
        <v>3705</v>
      </c>
      <c r="I169" s="108"/>
    </row>
    <row r="170" spans="2:9" s="13" customFormat="1" ht="12.75" customHeight="1">
      <c r="B170" s="157"/>
      <c r="C170" s="171"/>
      <c r="D170" s="284" t="s">
        <v>324</v>
      </c>
      <c r="E170" s="246" t="s">
        <v>269</v>
      </c>
      <c r="F170" s="246" t="s">
        <v>258</v>
      </c>
      <c r="G170" s="256">
        <v>610.5</v>
      </c>
      <c r="H170" s="271">
        <v>370.5</v>
      </c>
      <c r="I170" s="108"/>
    </row>
    <row r="171" spans="2:9" s="13" customFormat="1" ht="12.75" customHeight="1">
      <c r="B171" s="157"/>
      <c r="C171" s="171"/>
      <c r="D171" s="284" t="s">
        <v>325</v>
      </c>
      <c r="E171" s="246" t="s">
        <v>270</v>
      </c>
      <c r="F171" s="246" t="s">
        <v>260</v>
      </c>
      <c r="G171" s="256">
        <v>6105</v>
      </c>
      <c r="H171" s="271">
        <v>3705</v>
      </c>
      <c r="I171" s="108"/>
    </row>
    <row r="172" spans="2:9" s="13" customFormat="1" ht="6.75" customHeight="1">
      <c r="B172" s="157"/>
      <c r="C172" s="171"/>
      <c r="D172" s="169"/>
      <c r="E172" s="106"/>
      <c r="F172" s="107"/>
      <c r="G172" s="108"/>
      <c r="H172" s="105"/>
      <c r="I172" s="261"/>
    </row>
    <row r="173" spans="2:9" s="13" customFormat="1" ht="12.75" customHeight="1">
      <c r="B173" s="157"/>
      <c r="C173" s="171"/>
      <c r="D173" s="164" t="s">
        <v>309</v>
      </c>
      <c r="E173" s="106"/>
      <c r="F173" s="107"/>
      <c r="G173" s="108"/>
      <c r="H173" s="99"/>
      <c r="I173" s="261"/>
    </row>
    <row r="174" spans="2:9" s="13" customFormat="1" ht="12.75" customHeight="1">
      <c r="B174" s="157"/>
      <c r="C174" s="171"/>
      <c r="D174" s="283" t="s">
        <v>331</v>
      </c>
      <c r="E174" s="241" t="s">
        <v>271</v>
      </c>
      <c r="F174" s="241" t="s">
        <v>272</v>
      </c>
      <c r="G174" s="255">
        <v>555</v>
      </c>
      <c r="H174" s="270">
        <v>185.25</v>
      </c>
      <c r="I174" s="262"/>
    </row>
    <row r="175" spans="2:9" s="13" customFormat="1" ht="12.75" customHeight="1">
      <c r="B175" s="157"/>
      <c r="C175" s="171"/>
      <c r="D175" s="283" t="s">
        <v>332</v>
      </c>
      <c r="E175" s="241" t="s">
        <v>273</v>
      </c>
      <c r="F175" s="241" t="s">
        <v>274</v>
      </c>
      <c r="G175" s="255">
        <v>5550</v>
      </c>
      <c r="H175" s="270">
        <v>1852.5</v>
      </c>
      <c r="I175" s="267"/>
    </row>
    <row r="176" spans="2:9" ht="6.75" customHeight="1">
      <c r="B176" s="157"/>
      <c r="D176" s="168"/>
      <c r="E176" s="102"/>
      <c r="F176" s="103"/>
      <c r="G176" s="104"/>
      <c r="H176" s="105"/>
      <c r="I176" s="261"/>
    </row>
    <row r="177" spans="2:9" ht="12.75" customHeight="1">
      <c r="B177" s="157"/>
      <c r="D177" s="164" t="s">
        <v>308</v>
      </c>
      <c r="E177" s="96"/>
      <c r="F177" s="97"/>
      <c r="G177" s="98"/>
      <c r="H177" s="99"/>
      <c r="I177" s="261"/>
    </row>
    <row r="178" spans="2:9" ht="12.75" customHeight="1">
      <c r="B178" s="157"/>
      <c r="D178" s="283" t="s">
        <v>333</v>
      </c>
      <c r="E178" s="241" t="s">
        <v>40</v>
      </c>
      <c r="F178" s="241" t="s">
        <v>46</v>
      </c>
      <c r="G178" s="255">
        <v>925</v>
      </c>
      <c r="H178" s="270">
        <v>308.75</v>
      </c>
      <c r="I178" s="261"/>
    </row>
    <row r="179" spans="2:9" ht="12.75" customHeight="1">
      <c r="B179" s="157"/>
      <c r="D179" s="283" t="s">
        <v>334</v>
      </c>
      <c r="E179" s="241" t="s">
        <v>41</v>
      </c>
      <c r="F179" s="241" t="s">
        <v>47</v>
      </c>
      <c r="G179" s="255">
        <v>9250</v>
      </c>
      <c r="H179" s="270">
        <v>3087.5</v>
      </c>
      <c r="I179" s="261"/>
    </row>
    <row r="180" spans="2:9" ht="12.75" customHeight="1">
      <c r="B180" s="157"/>
      <c r="D180" s="283" t="s">
        <v>353</v>
      </c>
      <c r="E180" s="241" t="s">
        <v>42</v>
      </c>
      <c r="F180" s="241" t="s">
        <v>48</v>
      </c>
      <c r="G180" s="255">
        <v>703</v>
      </c>
      <c r="H180" s="270">
        <v>234.65</v>
      </c>
      <c r="I180" s="261"/>
    </row>
    <row r="181" spans="2:9" ht="12.75" customHeight="1">
      <c r="B181" s="157"/>
      <c r="D181" s="283" t="s">
        <v>354</v>
      </c>
      <c r="E181" s="241" t="s">
        <v>43</v>
      </c>
      <c r="F181" s="241" t="s">
        <v>49</v>
      </c>
      <c r="G181" s="255">
        <v>7030</v>
      </c>
      <c r="H181" s="270">
        <v>2346.5</v>
      </c>
      <c r="I181" s="261"/>
    </row>
    <row r="182" spans="2:9" ht="12.75" customHeight="1">
      <c r="B182" s="157"/>
      <c r="D182" s="284" t="s">
        <v>346</v>
      </c>
      <c r="E182" s="246" t="s">
        <v>275</v>
      </c>
      <c r="F182" s="246" t="s">
        <v>46</v>
      </c>
      <c r="G182" s="256">
        <v>367.5</v>
      </c>
      <c r="H182" s="271">
        <v>308.75</v>
      </c>
      <c r="I182" s="268"/>
    </row>
    <row r="183" spans="2:9" ht="12.75" customHeight="1">
      <c r="B183" s="157"/>
      <c r="D183" s="284" t="s">
        <v>355</v>
      </c>
      <c r="E183" s="246" t="s">
        <v>44</v>
      </c>
      <c r="F183" s="246" t="s">
        <v>47</v>
      </c>
      <c r="G183" s="256">
        <v>3675</v>
      </c>
      <c r="H183" s="271">
        <v>3087.5</v>
      </c>
      <c r="I183" s="261"/>
    </row>
    <row r="184" spans="2:9" ht="12.75" customHeight="1">
      <c r="B184" s="157"/>
      <c r="D184" s="284" t="s">
        <v>348</v>
      </c>
      <c r="E184" s="246" t="s">
        <v>276</v>
      </c>
      <c r="F184" s="246" t="s">
        <v>46</v>
      </c>
      <c r="G184" s="256">
        <v>259</v>
      </c>
      <c r="H184" s="271">
        <v>308.75</v>
      </c>
      <c r="I184" s="268"/>
    </row>
    <row r="185" spans="2:9" ht="12.75" customHeight="1">
      <c r="B185" s="157"/>
      <c r="D185" s="284" t="s">
        <v>347</v>
      </c>
      <c r="E185" s="246" t="s">
        <v>45</v>
      </c>
      <c r="F185" s="246" t="s">
        <v>47</v>
      </c>
      <c r="G185" s="256">
        <v>2590</v>
      </c>
      <c r="H185" s="271">
        <v>3087.5</v>
      </c>
      <c r="I185" s="261"/>
    </row>
    <row r="186" spans="2:9" s="13" customFormat="1" ht="6.75" customHeight="1">
      <c r="B186" s="157"/>
      <c r="C186" s="171"/>
      <c r="D186" s="169"/>
      <c r="E186" s="106"/>
      <c r="F186" s="107"/>
      <c r="G186" s="108"/>
      <c r="H186" s="105"/>
      <c r="I186" s="261"/>
    </row>
    <row r="187" spans="2:9" ht="12.75" customHeight="1">
      <c r="B187" s="157"/>
      <c r="D187" s="164" t="s">
        <v>345</v>
      </c>
      <c r="E187" s="96"/>
      <c r="F187" s="97"/>
      <c r="G187" s="98"/>
      <c r="H187" s="99"/>
      <c r="I187" s="261"/>
    </row>
    <row r="188" spans="2:9" ht="12.75" customHeight="1">
      <c r="B188" s="157"/>
      <c r="D188" s="283" t="s">
        <v>329</v>
      </c>
      <c r="E188" s="241" t="s">
        <v>261</v>
      </c>
      <c r="F188" s="241" t="s">
        <v>262</v>
      </c>
      <c r="G188" s="255">
        <v>555</v>
      </c>
      <c r="H188" s="270">
        <v>185.25</v>
      </c>
      <c r="I188" s="261"/>
    </row>
    <row r="189" spans="2:9" ht="12.75" customHeight="1">
      <c r="B189" s="157"/>
      <c r="D189" s="283" t="s">
        <v>330</v>
      </c>
      <c r="E189" s="241" t="s">
        <v>263</v>
      </c>
      <c r="F189" s="241" t="s">
        <v>264</v>
      </c>
      <c r="G189" s="255">
        <v>5550</v>
      </c>
      <c r="H189" s="270">
        <v>1852.5</v>
      </c>
      <c r="I189" s="261"/>
    </row>
    <row r="190" spans="2:9" s="13" customFormat="1" ht="6.75" customHeight="1">
      <c r="B190" s="157"/>
      <c r="C190" s="171"/>
      <c r="D190" s="169"/>
      <c r="E190" s="106"/>
      <c r="F190" s="107"/>
      <c r="G190" s="108"/>
      <c r="H190" s="105"/>
      <c r="I190" s="261"/>
    </row>
    <row r="191" spans="2:9" ht="12.75" customHeight="1">
      <c r="B191" s="157"/>
      <c r="D191" s="164" t="s">
        <v>88</v>
      </c>
      <c r="E191" s="96"/>
      <c r="F191" s="97"/>
      <c r="G191" s="98"/>
      <c r="H191" s="99"/>
      <c r="I191" s="261"/>
    </row>
    <row r="192" spans="2:9" ht="12.75" customHeight="1">
      <c r="B192" s="157"/>
      <c r="D192" s="283" t="s">
        <v>157</v>
      </c>
      <c r="E192" s="241" t="s">
        <v>411</v>
      </c>
      <c r="F192" s="241" t="s">
        <v>412</v>
      </c>
      <c r="G192" s="255">
        <v>1850</v>
      </c>
      <c r="H192" s="270">
        <v>617.5</v>
      </c>
      <c r="I192" s="268" t="s">
        <v>228</v>
      </c>
    </row>
    <row r="193" spans="2:9" ht="12.75" customHeight="1">
      <c r="B193" s="157"/>
      <c r="D193" s="283" t="s">
        <v>352</v>
      </c>
      <c r="E193" s="241" t="s">
        <v>413</v>
      </c>
      <c r="F193" s="241" t="s">
        <v>414</v>
      </c>
      <c r="G193" s="255">
        <v>703</v>
      </c>
      <c r="H193" s="270">
        <v>234.65</v>
      </c>
      <c r="I193" s="261"/>
    </row>
    <row r="194" spans="2:9" s="13" customFormat="1" ht="6.75" customHeight="1">
      <c r="B194" s="157"/>
      <c r="C194" s="171"/>
      <c r="D194" s="168"/>
      <c r="E194" s="102"/>
      <c r="F194" s="103"/>
      <c r="G194" s="104"/>
      <c r="H194" s="105"/>
      <c r="I194" s="261"/>
    </row>
    <row r="195" spans="2:9" s="13" customFormat="1" ht="12.75" customHeight="1">
      <c r="B195" s="157"/>
      <c r="C195" s="171"/>
      <c r="D195" s="164" t="s">
        <v>91</v>
      </c>
      <c r="E195" s="96"/>
      <c r="F195" s="97"/>
      <c r="G195" s="98"/>
      <c r="H195" s="99"/>
      <c r="I195" s="261"/>
    </row>
    <row r="196" spans="2:9" s="13" customFormat="1" ht="12.75" customHeight="1">
      <c r="B196" s="157"/>
      <c r="C196" s="171"/>
      <c r="D196" s="283" t="s">
        <v>225</v>
      </c>
      <c r="E196" s="241" t="s">
        <v>415</v>
      </c>
      <c r="F196" s="241" t="s">
        <v>68</v>
      </c>
      <c r="G196" s="255">
        <v>92.13000000000001</v>
      </c>
      <c r="H196" s="270">
        <v>30.55</v>
      </c>
      <c r="I196" s="261"/>
    </row>
    <row r="197" spans="2:9" s="13" customFormat="1" ht="12.75" customHeight="1">
      <c r="B197" s="305" t="s">
        <v>416</v>
      </c>
      <c r="C197" s="171"/>
      <c r="D197" s="284" t="s">
        <v>491</v>
      </c>
      <c r="E197" s="246" t="s">
        <v>492</v>
      </c>
      <c r="F197" s="246" t="s">
        <v>68</v>
      </c>
      <c r="G197" s="256">
        <v>44.03</v>
      </c>
      <c r="H197" s="271">
        <v>30.55</v>
      </c>
      <c r="I197" s="261"/>
    </row>
    <row r="198" spans="2:9" ht="6.75" customHeight="1">
      <c r="B198" s="157"/>
      <c r="D198" s="169"/>
      <c r="E198" s="106"/>
      <c r="F198" s="107"/>
      <c r="G198" s="108"/>
      <c r="H198" s="105"/>
      <c r="I198" s="261"/>
    </row>
    <row r="199" spans="2:9" ht="12.75" customHeight="1">
      <c r="B199" s="157"/>
      <c r="D199" s="489" t="s">
        <v>147</v>
      </c>
      <c r="E199" s="490"/>
      <c r="F199" s="490"/>
      <c r="G199" s="490"/>
      <c r="H199" s="491"/>
      <c r="I199" s="261"/>
    </row>
    <row r="200" spans="2:9" ht="12.75" customHeight="1">
      <c r="B200" s="157"/>
      <c r="D200" s="489"/>
      <c r="E200" s="490"/>
      <c r="F200" s="490"/>
      <c r="G200" s="490"/>
      <c r="H200" s="491"/>
      <c r="I200" s="261"/>
    </row>
    <row r="201" spans="2:9" ht="12.75" customHeight="1">
      <c r="B201" s="157"/>
      <c r="D201" s="164" t="s">
        <v>92</v>
      </c>
      <c r="E201" s="96"/>
      <c r="F201" s="97"/>
      <c r="G201" s="98"/>
      <c r="H201" s="99"/>
      <c r="I201" s="261"/>
    </row>
    <row r="202" spans="2:9" ht="12.75" customHeight="1">
      <c r="B202" s="157"/>
      <c r="D202" s="283" t="s">
        <v>335</v>
      </c>
      <c r="E202" s="252" t="s">
        <v>277</v>
      </c>
      <c r="F202" s="244" t="s">
        <v>278</v>
      </c>
      <c r="G202" s="255">
        <v>6937.5</v>
      </c>
      <c r="H202" s="270">
        <v>2315.9500000000003</v>
      </c>
      <c r="I202" s="261"/>
    </row>
    <row r="203" spans="2:9" ht="12.75" customHeight="1" thickBot="1">
      <c r="B203" s="157"/>
      <c r="D203" s="227"/>
      <c r="E203" s="228"/>
      <c r="F203" s="228"/>
      <c r="G203" s="229"/>
      <c r="H203" s="230"/>
      <c r="I203" s="261"/>
    </row>
    <row r="204" spans="4:9" ht="12.75" customHeight="1">
      <c r="D204" s="109"/>
      <c r="E204" s="106"/>
      <c r="F204" s="110"/>
      <c r="G204" s="111"/>
      <c r="H204" s="112"/>
      <c r="I204" s="261"/>
    </row>
    <row r="205" spans="4:9" ht="12.75" customHeight="1">
      <c r="D205" s="113" t="s">
        <v>29</v>
      </c>
      <c r="E205" s="114"/>
      <c r="I205" s="261"/>
    </row>
    <row r="206" spans="4:9" ht="12.75" customHeight="1">
      <c r="D206" s="117" t="s">
        <v>36</v>
      </c>
      <c r="E206" s="114"/>
      <c r="I206" s="261"/>
    </row>
    <row r="207" spans="4:9" ht="12.75" customHeight="1">
      <c r="D207" s="117" t="s">
        <v>30</v>
      </c>
      <c r="F207" s="11"/>
      <c r="G207" s="11"/>
      <c r="H207" s="11"/>
      <c r="I207" s="261"/>
    </row>
    <row r="208" spans="4:9" ht="12.75" customHeight="1">
      <c r="D208" s="113"/>
      <c r="E208" s="118"/>
      <c r="F208" s="114"/>
      <c r="G208" s="115"/>
      <c r="H208" s="116"/>
      <c r="I208" s="261"/>
    </row>
    <row r="209" spans="6:9" ht="12.75" customHeight="1">
      <c r="F209" s="114"/>
      <c r="G209" s="115"/>
      <c r="H209" s="116"/>
      <c r="I209" s="261"/>
    </row>
    <row r="210" spans="7:8" ht="12.75" customHeight="1">
      <c r="G210" s="115"/>
      <c r="H210" s="116"/>
    </row>
    <row r="211" spans="6:8" ht="12.75" customHeight="1" thickBot="1">
      <c r="F211" s="93"/>
      <c r="G211" s="118"/>
      <c r="H211" s="118"/>
    </row>
    <row r="212" spans="4:9" ht="21" customHeight="1" thickBot="1">
      <c r="D212" s="498" t="s">
        <v>141</v>
      </c>
      <c r="E212" s="499"/>
      <c r="F212" s="500"/>
      <c r="G212" s="188"/>
      <c r="H212" s="24"/>
      <c r="I212" s="2"/>
    </row>
    <row r="213" spans="2:9" ht="15" customHeight="1" thickBot="1">
      <c r="B213" s="157"/>
      <c r="D213" s="23" t="s">
        <v>18</v>
      </c>
      <c r="E213" s="48" t="s">
        <v>25</v>
      </c>
      <c r="F213" s="232" t="s">
        <v>23</v>
      </c>
      <c r="G213" s="188"/>
      <c r="H213" s="24"/>
      <c r="I213" s="2"/>
    </row>
    <row r="214" spans="2:9" ht="6.75" customHeight="1">
      <c r="B214" s="157"/>
      <c r="D214" s="183"/>
      <c r="E214" s="85"/>
      <c r="F214" s="88"/>
      <c r="G214" s="188"/>
      <c r="H214" s="24"/>
      <c r="I214" s="2"/>
    </row>
    <row r="215" spans="2:9" ht="12.75" customHeight="1">
      <c r="B215" s="157"/>
      <c r="D215" s="489" t="s">
        <v>144</v>
      </c>
      <c r="E215" s="490"/>
      <c r="F215" s="491"/>
      <c r="G215" s="188"/>
      <c r="H215" s="24"/>
      <c r="I215" s="2"/>
    </row>
    <row r="216" spans="2:9" ht="12.75" customHeight="1">
      <c r="B216" s="157"/>
      <c r="D216" s="489"/>
      <c r="E216" s="490"/>
      <c r="F216" s="491"/>
      <c r="G216" s="188"/>
      <c r="H216" s="24"/>
      <c r="I216" s="2"/>
    </row>
    <row r="217" spans="2:9" ht="12.75" customHeight="1">
      <c r="B217" s="157"/>
      <c r="D217" s="164" t="s">
        <v>86</v>
      </c>
      <c r="E217" s="90"/>
      <c r="F217" s="285"/>
      <c r="G217" s="188"/>
      <c r="H217" s="24"/>
      <c r="I217" s="2"/>
    </row>
    <row r="218" spans="2:9" ht="12.75" customHeight="1">
      <c r="B218" s="157"/>
      <c r="D218" s="302" t="s">
        <v>226</v>
      </c>
      <c r="E218" s="303" t="s">
        <v>39</v>
      </c>
      <c r="F218" s="304">
        <v>85.8</v>
      </c>
      <c r="G218" s="188"/>
      <c r="H218" s="24"/>
      <c r="I218" s="2"/>
    </row>
    <row r="219" spans="2:9" ht="6.75" customHeight="1">
      <c r="B219" s="157"/>
      <c r="D219" s="286"/>
      <c r="E219" s="94"/>
      <c r="F219" s="288"/>
      <c r="G219" s="188"/>
      <c r="H219" s="24"/>
      <c r="I219" s="2"/>
    </row>
    <row r="220" spans="2:9" ht="12.75" customHeight="1">
      <c r="B220" s="157"/>
      <c r="D220" s="164" t="s">
        <v>89</v>
      </c>
      <c r="E220" s="289"/>
      <c r="F220" s="290"/>
      <c r="G220" s="188"/>
      <c r="H220" s="24"/>
      <c r="I220" s="2"/>
    </row>
    <row r="221" spans="2:9" ht="12.75" customHeight="1">
      <c r="B221" s="157"/>
      <c r="D221" s="302" t="s">
        <v>461</v>
      </c>
      <c r="E221" s="303" t="s">
        <v>462</v>
      </c>
      <c r="F221" s="304">
        <v>1235</v>
      </c>
      <c r="G221" s="188"/>
      <c r="H221" s="24"/>
      <c r="I221" s="2"/>
    </row>
    <row r="222" spans="2:9" ht="12.75" customHeight="1">
      <c r="B222" s="157"/>
      <c r="D222" s="302" t="s">
        <v>417</v>
      </c>
      <c r="E222" s="303" t="s">
        <v>456</v>
      </c>
      <c r="F222" s="304">
        <v>2392.65</v>
      </c>
      <c r="G222" s="188"/>
      <c r="H222" s="24"/>
      <c r="I222" s="2"/>
    </row>
    <row r="223" spans="2:9" ht="12.75" customHeight="1">
      <c r="B223" s="157"/>
      <c r="D223" s="302" t="s">
        <v>236</v>
      </c>
      <c r="E223" s="303" t="s">
        <v>458</v>
      </c>
      <c r="F223" s="304">
        <v>410.8</v>
      </c>
      <c r="G223" s="188"/>
      <c r="H223" s="24"/>
      <c r="I223" s="2"/>
    </row>
    <row r="224" spans="2:9" ht="12.75" customHeight="1">
      <c r="B224" s="157"/>
      <c r="D224" s="302" t="s">
        <v>235</v>
      </c>
      <c r="E224" s="303" t="s">
        <v>454</v>
      </c>
      <c r="F224" s="304">
        <v>2470</v>
      </c>
      <c r="G224" s="188"/>
      <c r="H224" s="24"/>
      <c r="I224" s="2"/>
    </row>
    <row r="225" spans="2:9" ht="12.75" customHeight="1">
      <c r="B225" s="157"/>
      <c r="D225" s="302" t="s">
        <v>194</v>
      </c>
      <c r="E225" s="303" t="s">
        <v>196</v>
      </c>
      <c r="F225" s="304">
        <v>616.85</v>
      </c>
      <c r="G225" s="190"/>
      <c r="H225" s="231"/>
      <c r="I225" s="108"/>
    </row>
    <row r="226" spans="2:9" ht="12.75" customHeight="1">
      <c r="B226" s="157"/>
      <c r="D226" s="302" t="s">
        <v>197</v>
      </c>
      <c r="E226" s="303" t="s">
        <v>199</v>
      </c>
      <c r="F226" s="304">
        <v>925.6</v>
      </c>
      <c r="G226" s="190"/>
      <c r="H226" s="231"/>
      <c r="I226" s="108"/>
    </row>
    <row r="227" spans="2:9" ht="12.75" customHeight="1">
      <c r="B227" s="157"/>
      <c r="D227" s="302" t="s">
        <v>200</v>
      </c>
      <c r="E227" s="303" t="s">
        <v>202</v>
      </c>
      <c r="F227" s="304">
        <v>1419.6000000000001</v>
      </c>
      <c r="G227" s="188"/>
      <c r="H227" s="24"/>
      <c r="I227" s="2"/>
    </row>
    <row r="228" spans="2:9" ht="6.75" customHeight="1">
      <c r="B228" s="157"/>
      <c r="D228" s="291"/>
      <c r="E228" s="287"/>
      <c r="F228" s="292"/>
      <c r="G228" s="108"/>
      <c r="H228" s="108"/>
      <c r="I228" s="2"/>
    </row>
    <row r="229" spans="2:9" ht="12.75" customHeight="1">
      <c r="B229" s="157"/>
      <c r="D229" s="164" t="s">
        <v>90</v>
      </c>
      <c r="E229" s="289"/>
      <c r="F229" s="290"/>
      <c r="G229" s="188"/>
      <c r="H229" s="24"/>
      <c r="I229" s="2"/>
    </row>
    <row r="230" spans="2:9" ht="12.75" customHeight="1">
      <c r="B230" s="157"/>
      <c r="D230" s="302" t="s">
        <v>148</v>
      </c>
      <c r="E230" s="303" t="s">
        <v>64</v>
      </c>
      <c r="F230" s="304">
        <v>122.85000000000001</v>
      </c>
      <c r="G230" s="188"/>
      <c r="H230" s="24"/>
      <c r="I230" s="2"/>
    </row>
    <row r="231" spans="2:9" ht="12.75" customHeight="1">
      <c r="B231" s="157"/>
      <c r="D231" s="302" t="s">
        <v>149</v>
      </c>
      <c r="E231" s="303" t="s">
        <v>65</v>
      </c>
      <c r="F231" s="304">
        <v>467.35</v>
      </c>
      <c r="G231" s="188"/>
      <c r="H231" s="24"/>
      <c r="I231" s="2"/>
    </row>
    <row r="232" spans="2:9" ht="12.75" customHeight="1">
      <c r="B232" s="157"/>
      <c r="D232" s="302" t="s">
        <v>150</v>
      </c>
      <c r="E232" s="303" t="s">
        <v>66</v>
      </c>
      <c r="F232" s="304">
        <v>568.1</v>
      </c>
      <c r="G232" s="188"/>
      <c r="H232" s="24"/>
      <c r="I232" s="2"/>
    </row>
    <row r="233" spans="2:9" ht="12.75" customHeight="1">
      <c r="B233" s="157"/>
      <c r="D233" s="302" t="s">
        <v>151</v>
      </c>
      <c r="E233" s="303" t="s">
        <v>67</v>
      </c>
      <c r="F233" s="304">
        <v>633.12</v>
      </c>
      <c r="G233" s="188"/>
      <c r="H233" s="24"/>
      <c r="I233" s="2"/>
    </row>
    <row r="234" spans="2:9" ht="12.75" customHeight="1">
      <c r="B234" s="157"/>
      <c r="D234" s="302" t="s">
        <v>316</v>
      </c>
      <c r="E234" s="303" t="s">
        <v>391</v>
      </c>
      <c r="F234" s="304">
        <v>215.8</v>
      </c>
      <c r="G234" s="188"/>
      <c r="H234" s="24"/>
      <c r="I234" s="2"/>
    </row>
    <row r="235" spans="2:9" ht="12.75" customHeight="1">
      <c r="B235" s="157"/>
      <c r="D235" s="302" t="s">
        <v>317</v>
      </c>
      <c r="E235" s="303" t="s">
        <v>393</v>
      </c>
      <c r="F235" s="304">
        <v>447.85</v>
      </c>
      <c r="G235" s="188"/>
      <c r="H235" s="24"/>
      <c r="I235" s="2"/>
    </row>
    <row r="236" spans="2:9" ht="12.75" customHeight="1">
      <c r="B236" s="157"/>
      <c r="D236" s="302" t="s">
        <v>318</v>
      </c>
      <c r="E236" s="303" t="s">
        <v>395</v>
      </c>
      <c r="F236" s="304">
        <v>524.5500000000001</v>
      </c>
      <c r="G236" s="188"/>
      <c r="H236" s="24"/>
      <c r="I236" s="2"/>
    </row>
    <row r="237" spans="2:9" ht="6.75" customHeight="1">
      <c r="B237" s="157"/>
      <c r="D237" s="291"/>
      <c r="E237" s="287"/>
      <c r="F237" s="293"/>
      <c r="G237" s="188"/>
      <c r="H237" s="24"/>
      <c r="I237" s="2"/>
    </row>
    <row r="238" spans="2:9" ht="12.75" customHeight="1">
      <c r="B238" s="157"/>
      <c r="D238" s="164" t="s">
        <v>162</v>
      </c>
      <c r="E238" s="287"/>
      <c r="F238" s="294"/>
      <c r="G238" s="188"/>
      <c r="H238" s="24"/>
      <c r="I238" s="2"/>
    </row>
    <row r="239" spans="2:9" ht="12.75" customHeight="1">
      <c r="B239" s="157"/>
      <c r="D239" s="302" t="s">
        <v>187</v>
      </c>
      <c r="E239" s="303" t="s">
        <v>406</v>
      </c>
      <c r="F239" s="304">
        <v>555.0999999999999</v>
      </c>
      <c r="G239" s="188"/>
      <c r="H239" s="24"/>
      <c r="I239" s="2"/>
    </row>
    <row r="240" spans="2:9" ht="12.75" customHeight="1">
      <c r="B240" s="157"/>
      <c r="D240" s="302" t="s">
        <v>425</v>
      </c>
      <c r="E240" s="303" t="s">
        <v>427</v>
      </c>
      <c r="F240" s="304">
        <v>616.85</v>
      </c>
      <c r="G240" s="188"/>
      <c r="H240" s="24"/>
      <c r="I240" s="2"/>
    </row>
    <row r="241" spans="2:9" ht="12.75" customHeight="1">
      <c r="B241" s="157"/>
      <c r="D241" s="302" t="s">
        <v>468</v>
      </c>
      <c r="E241" s="303" t="s">
        <v>470</v>
      </c>
      <c r="F241" s="304">
        <v>1234.35</v>
      </c>
      <c r="G241" s="188"/>
      <c r="H241" s="24"/>
      <c r="I241" s="2"/>
    </row>
    <row r="242" spans="2:9" ht="12.75" customHeight="1">
      <c r="B242" s="157"/>
      <c r="D242" s="302" t="s">
        <v>341</v>
      </c>
      <c r="E242" s="303" t="s">
        <v>238</v>
      </c>
      <c r="F242" s="304">
        <v>2839.85</v>
      </c>
      <c r="G242" s="188"/>
      <c r="H242" s="24"/>
      <c r="I242" s="2"/>
    </row>
    <row r="243" spans="2:9" ht="12.75" customHeight="1">
      <c r="B243" s="157"/>
      <c r="D243" s="302" t="s">
        <v>342</v>
      </c>
      <c r="E243" s="303" t="s">
        <v>240</v>
      </c>
      <c r="F243" s="304">
        <v>3457.35</v>
      </c>
      <c r="G243" s="188"/>
      <c r="H243" s="24"/>
      <c r="I243" s="2"/>
    </row>
    <row r="244" spans="2:9" ht="6.75" customHeight="1">
      <c r="B244" s="157"/>
      <c r="D244" s="291"/>
      <c r="E244" s="287"/>
      <c r="F244" s="293"/>
      <c r="G244" s="188"/>
      <c r="H244" s="24"/>
      <c r="I244" s="2"/>
    </row>
    <row r="245" spans="2:9" ht="12.75" customHeight="1">
      <c r="B245" s="157"/>
      <c r="D245" s="164" t="s">
        <v>377</v>
      </c>
      <c r="E245" s="287"/>
      <c r="F245" s="294"/>
      <c r="G245" s="188"/>
      <c r="H245" s="24"/>
      <c r="I245" s="2"/>
    </row>
    <row r="246" spans="4:9" ht="12.75" customHeight="1">
      <c r="D246" s="302" t="s">
        <v>441</v>
      </c>
      <c r="E246" s="303" t="s">
        <v>429</v>
      </c>
      <c r="F246" s="304">
        <v>102.05</v>
      </c>
      <c r="G246" s="188"/>
      <c r="H246" s="24"/>
      <c r="I246" s="2"/>
    </row>
    <row r="247" spans="4:9" ht="12.75" customHeight="1">
      <c r="D247" s="302" t="s">
        <v>442</v>
      </c>
      <c r="E247" s="303" t="s">
        <v>431</v>
      </c>
      <c r="F247" s="304">
        <v>925.6</v>
      </c>
      <c r="G247" s="188"/>
      <c r="H247" s="24"/>
      <c r="I247" s="2"/>
    </row>
    <row r="248" spans="4:9" ht="12.75" customHeight="1">
      <c r="D248" s="302" t="s">
        <v>443</v>
      </c>
      <c r="E248" s="303" t="s">
        <v>433</v>
      </c>
      <c r="F248" s="304">
        <v>617.5</v>
      </c>
      <c r="G248" s="188"/>
      <c r="H248" s="24"/>
      <c r="I248" s="2"/>
    </row>
    <row r="249" spans="4:9" ht="12.75" customHeight="1">
      <c r="D249" s="302" t="s">
        <v>444</v>
      </c>
      <c r="E249" s="303" t="s">
        <v>434</v>
      </c>
      <c r="F249" s="304">
        <v>493.35</v>
      </c>
      <c r="G249" s="188"/>
      <c r="H249" s="24"/>
      <c r="I249" s="2"/>
    </row>
    <row r="250" spans="4:9" ht="6.75" customHeight="1">
      <c r="D250" s="291"/>
      <c r="E250" s="287"/>
      <c r="F250" s="293"/>
      <c r="G250" s="188"/>
      <c r="H250" s="24"/>
      <c r="I250" s="2"/>
    </row>
    <row r="251" spans="4:9" ht="12.75" customHeight="1">
      <c r="D251" s="164" t="s">
        <v>103</v>
      </c>
      <c r="E251" s="287"/>
      <c r="F251" s="294"/>
      <c r="G251" s="188"/>
      <c r="H251" s="24"/>
      <c r="I251" s="2"/>
    </row>
    <row r="252" spans="4:9" ht="12.75" customHeight="1">
      <c r="D252" s="302" t="s">
        <v>217</v>
      </c>
      <c r="E252" s="303" t="s">
        <v>219</v>
      </c>
      <c r="F252" s="304">
        <v>431.6</v>
      </c>
      <c r="G252" s="188"/>
      <c r="H252" s="24"/>
      <c r="I252" s="2"/>
    </row>
    <row r="253" spans="4:9" ht="6.75" customHeight="1">
      <c r="D253" s="169"/>
      <c r="E253" s="295"/>
      <c r="F253" s="296"/>
      <c r="G253" s="188"/>
      <c r="H253" s="24"/>
      <c r="I253" s="2"/>
    </row>
    <row r="254" spans="4:9" ht="12.75" customHeight="1">
      <c r="D254" s="164" t="s">
        <v>163</v>
      </c>
      <c r="E254" s="289"/>
      <c r="F254" s="290"/>
      <c r="G254" s="188"/>
      <c r="H254" s="24"/>
      <c r="I254" s="2"/>
    </row>
    <row r="255" spans="4:9" ht="12.75" customHeight="1">
      <c r="D255" s="302" t="s">
        <v>165</v>
      </c>
      <c r="E255" s="303" t="s">
        <v>173</v>
      </c>
      <c r="F255" s="304">
        <v>802.75</v>
      </c>
      <c r="G255" s="188"/>
      <c r="H255" s="24"/>
      <c r="I255" s="2"/>
    </row>
    <row r="256" spans="4:9" ht="6.75" customHeight="1">
      <c r="D256" s="169"/>
      <c r="E256" s="295"/>
      <c r="F256" s="296"/>
      <c r="G256" s="188"/>
      <c r="H256" s="24"/>
      <c r="I256" s="2"/>
    </row>
    <row r="257" spans="4:9" ht="12.75" customHeight="1">
      <c r="D257" s="164" t="s">
        <v>245</v>
      </c>
      <c r="E257" s="289"/>
      <c r="F257" s="290"/>
      <c r="G257" s="188"/>
      <c r="H257" s="24"/>
      <c r="I257" s="2"/>
    </row>
    <row r="258" spans="2:9" ht="12.75" customHeight="1">
      <c r="B258" s="157"/>
      <c r="D258" s="302" t="s">
        <v>326</v>
      </c>
      <c r="E258" s="303" t="s">
        <v>247</v>
      </c>
      <c r="F258" s="304">
        <v>135.20000000000002</v>
      </c>
      <c r="G258" s="188"/>
      <c r="H258" s="24"/>
      <c r="I258" s="2"/>
    </row>
    <row r="259" spans="2:9" ht="6.75" customHeight="1">
      <c r="B259" s="157"/>
      <c r="D259" s="291"/>
      <c r="E259" s="287"/>
      <c r="F259" s="293"/>
      <c r="G259" s="188"/>
      <c r="H259" s="24"/>
      <c r="I259" s="2"/>
    </row>
    <row r="260" spans="2:9" ht="12.75" customHeight="1">
      <c r="B260" s="157"/>
      <c r="D260" s="489" t="s">
        <v>145</v>
      </c>
      <c r="E260" s="490"/>
      <c r="F260" s="491"/>
      <c r="G260" s="188"/>
      <c r="H260" s="24"/>
      <c r="I260" s="2"/>
    </row>
    <row r="261" spans="4:9" ht="12.75" customHeight="1">
      <c r="D261" s="489"/>
      <c r="E261" s="490"/>
      <c r="F261" s="491"/>
      <c r="G261" s="188"/>
      <c r="H261" s="24"/>
      <c r="I261" s="2"/>
    </row>
    <row r="262" spans="4:9" ht="12.75" customHeight="1">
      <c r="D262" s="164" t="s">
        <v>373</v>
      </c>
      <c r="E262" s="289"/>
      <c r="F262" s="290"/>
      <c r="G262" s="188"/>
      <c r="H262" s="24"/>
      <c r="I262" s="2"/>
    </row>
    <row r="263" spans="4:9" ht="12.75" customHeight="1">
      <c r="D263" s="302" t="s">
        <v>477</v>
      </c>
      <c r="E263" s="303" t="s">
        <v>375</v>
      </c>
      <c r="F263" s="304">
        <v>55575</v>
      </c>
      <c r="G263" s="188"/>
      <c r="H263" s="24"/>
      <c r="I263" s="2"/>
    </row>
    <row r="264" spans="4:9" ht="12.75" customHeight="1">
      <c r="D264" s="302" t="s">
        <v>478</v>
      </c>
      <c r="E264" s="303" t="s">
        <v>484</v>
      </c>
      <c r="F264" s="304">
        <v>9262.5</v>
      </c>
      <c r="G264" s="188"/>
      <c r="H264" s="24"/>
      <c r="I264" s="2"/>
    </row>
    <row r="265" spans="4:9" ht="12.75" customHeight="1">
      <c r="D265" s="302" t="s">
        <v>479</v>
      </c>
      <c r="E265" s="303" t="s">
        <v>486</v>
      </c>
      <c r="F265" s="304">
        <v>2778.75</v>
      </c>
      <c r="G265" s="188"/>
      <c r="H265" s="24"/>
      <c r="I265" s="2"/>
    </row>
    <row r="266" spans="4:9" ht="12.75" customHeight="1">
      <c r="D266" s="302" t="s">
        <v>480</v>
      </c>
      <c r="E266" s="303" t="s">
        <v>488</v>
      </c>
      <c r="F266" s="304">
        <v>37050</v>
      </c>
      <c r="G266" s="188"/>
      <c r="H266" s="24"/>
      <c r="I266" s="2"/>
    </row>
    <row r="267" spans="4:9" ht="12.75" customHeight="1">
      <c r="D267" s="302" t="s">
        <v>481</v>
      </c>
      <c r="E267" s="303" t="s">
        <v>490</v>
      </c>
      <c r="F267" s="304">
        <v>7410</v>
      </c>
      <c r="G267" s="188"/>
      <c r="H267" s="24"/>
      <c r="I267" s="2"/>
    </row>
    <row r="268" spans="4:9" ht="12.75" customHeight="1">
      <c r="D268" s="302" t="s">
        <v>482</v>
      </c>
      <c r="E268" s="303" t="s">
        <v>476</v>
      </c>
      <c r="F268" s="304">
        <v>2778.75</v>
      </c>
      <c r="G268" s="188"/>
      <c r="H268" s="24"/>
      <c r="I268" s="2"/>
    </row>
    <row r="269" spans="4:9" ht="6.75" customHeight="1">
      <c r="D269" s="286"/>
      <c r="E269" s="297"/>
      <c r="F269" s="298"/>
      <c r="G269" s="188"/>
      <c r="H269" s="24"/>
      <c r="I269" s="2"/>
    </row>
    <row r="270" spans="4:9" ht="12.75" customHeight="1">
      <c r="D270" s="164" t="s">
        <v>98</v>
      </c>
      <c r="E270" s="287"/>
      <c r="F270" s="299"/>
      <c r="G270" s="188"/>
      <c r="H270" s="24"/>
      <c r="I270" s="2"/>
    </row>
    <row r="271" spans="4:9" ht="12.75" customHeight="1">
      <c r="D271" s="302" t="s">
        <v>152</v>
      </c>
      <c r="E271" s="303" t="s">
        <v>50</v>
      </c>
      <c r="F271" s="304">
        <v>154.70000000000002</v>
      </c>
      <c r="G271" s="188"/>
      <c r="H271" s="24"/>
      <c r="I271" s="2"/>
    </row>
    <row r="272" spans="4:9" ht="6.75" customHeight="1">
      <c r="D272" s="291"/>
      <c r="E272" s="287"/>
      <c r="F272" s="293"/>
      <c r="G272" s="188"/>
      <c r="H272" s="24"/>
      <c r="I272" s="2"/>
    </row>
    <row r="273" spans="4:9" ht="12.75" customHeight="1">
      <c r="D273" s="164" t="s">
        <v>99</v>
      </c>
      <c r="E273" s="287"/>
      <c r="F273" s="294"/>
      <c r="G273" s="188"/>
      <c r="H273" s="24"/>
      <c r="I273" s="2"/>
    </row>
    <row r="274" spans="4:9" ht="12.75" customHeight="1">
      <c r="D274" s="302" t="s">
        <v>176</v>
      </c>
      <c r="E274" s="303" t="s">
        <v>175</v>
      </c>
      <c r="F274" s="304">
        <v>5.2</v>
      </c>
      <c r="G274" s="188"/>
      <c r="H274" s="24"/>
      <c r="I274" s="2"/>
    </row>
    <row r="275" spans="4:9" ht="6.75" customHeight="1">
      <c r="D275" s="291"/>
      <c r="E275" s="287"/>
      <c r="F275" s="292"/>
      <c r="G275" s="188"/>
      <c r="H275" s="24"/>
      <c r="I275" s="2"/>
    </row>
    <row r="276" spans="4:9" ht="12.75" customHeight="1">
      <c r="D276" s="164" t="s">
        <v>100</v>
      </c>
      <c r="E276" s="287"/>
      <c r="F276" s="299"/>
      <c r="G276" s="188"/>
      <c r="H276" s="24"/>
      <c r="I276" s="2"/>
    </row>
    <row r="277" spans="4:9" ht="12.75" customHeight="1">
      <c r="D277" s="302" t="s">
        <v>351</v>
      </c>
      <c r="E277" s="303" t="s">
        <v>249</v>
      </c>
      <c r="F277" s="304">
        <v>386.1</v>
      </c>
      <c r="G277" s="188"/>
      <c r="H277" s="24"/>
      <c r="I277" s="2"/>
    </row>
    <row r="278" spans="4:9" ht="12.75" customHeight="1">
      <c r="D278" s="302" t="s">
        <v>349</v>
      </c>
      <c r="E278" s="303" t="s">
        <v>251</v>
      </c>
      <c r="F278" s="304">
        <v>772.2</v>
      </c>
      <c r="G278" s="188"/>
      <c r="H278" s="24"/>
      <c r="I278" s="2"/>
    </row>
    <row r="279" spans="4:9" ht="12.75" customHeight="1">
      <c r="D279" s="302" t="s">
        <v>350</v>
      </c>
      <c r="E279" s="303" t="s">
        <v>336</v>
      </c>
      <c r="F279" s="304">
        <v>1852.5</v>
      </c>
      <c r="G279" s="188"/>
      <c r="H279" s="24"/>
      <c r="I279" s="2"/>
    </row>
    <row r="280" spans="4:9" ht="12.75" customHeight="1">
      <c r="D280" s="302" t="s">
        <v>177</v>
      </c>
      <c r="E280" s="303" t="s">
        <v>168</v>
      </c>
      <c r="F280" s="304">
        <v>92.95</v>
      </c>
      <c r="G280" s="188"/>
      <c r="H280" s="24"/>
      <c r="I280" s="2"/>
    </row>
    <row r="281" spans="4:9" ht="12.75" customHeight="1">
      <c r="D281" s="302" t="s">
        <v>178</v>
      </c>
      <c r="E281" s="303" t="s">
        <v>170</v>
      </c>
      <c r="F281" s="304">
        <v>926.25</v>
      </c>
      <c r="G281" s="188"/>
      <c r="H281" s="24"/>
      <c r="I281" s="2"/>
    </row>
    <row r="282" spans="4:9" ht="6.75" customHeight="1">
      <c r="D282" s="291"/>
      <c r="E282" s="287"/>
      <c r="F282" s="292"/>
      <c r="G282" s="188"/>
      <c r="H282" s="24"/>
      <c r="I282" s="2"/>
    </row>
    <row r="283" spans="4:9" ht="12.75" customHeight="1">
      <c r="D283" s="164" t="s">
        <v>101</v>
      </c>
      <c r="E283" s="287"/>
      <c r="F283" s="299"/>
      <c r="G283" s="188"/>
      <c r="H283" s="24"/>
      <c r="I283" s="2"/>
    </row>
    <row r="284" spans="4:9" ht="12.75" customHeight="1">
      <c r="D284" s="302" t="s">
        <v>227</v>
      </c>
      <c r="E284" s="303" t="s">
        <v>54</v>
      </c>
      <c r="F284" s="304">
        <v>184.6</v>
      </c>
      <c r="G284" s="188"/>
      <c r="H284" s="24"/>
      <c r="I284" s="2"/>
    </row>
    <row r="285" spans="4:9" ht="12.75" customHeight="1">
      <c r="D285" s="302" t="s">
        <v>153</v>
      </c>
      <c r="E285" s="303" t="s">
        <v>55</v>
      </c>
      <c r="F285" s="304">
        <v>811.85</v>
      </c>
      <c r="G285" s="188"/>
      <c r="H285" s="24"/>
      <c r="I285" s="2"/>
    </row>
    <row r="286" spans="4:9" ht="12.75" customHeight="1">
      <c r="D286" s="302" t="s">
        <v>154</v>
      </c>
      <c r="E286" s="303" t="s">
        <v>56</v>
      </c>
      <c r="F286" s="304">
        <v>1234.35</v>
      </c>
      <c r="G286" s="188"/>
      <c r="H286" s="24"/>
      <c r="I286" s="2"/>
    </row>
    <row r="287" spans="4:9" ht="12.75" customHeight="1">
      <c r="D287" s="302" t="s">
        <v>378</v>
      </c>
      <c r="E287" s="303" t="s">
        <v>380</v>
      </c>
      <c r="F287" s="304">
        <v>617.5</v>
      </c>
      <c r="G287" s="188"/>
      <c r="H287" s="24"/>
      <c r="I287" s="2"/>
    </row>
    <row r="288" spans="4:9" ht="6.75" customHeight="1">
      <c r="D288" s="291"/>
      <c r="E288" s="287"/>
      <c r="F288" s="292"/>
      <c r="G288" s="188"/>
      <c r="H288" s="24"/>
      <c r="I288" s="2"/>
    </row>
    <row r="289" spans="4:9" ht="12.75" customHeight="1">
      <c r="D289" s="164" t="s">
        <v>102</v>
      </c>
      <c r="E289" s="287"/>
      <c r="F289" s="299"/>
      <c r="G289" s="188"/>
      <c r="H289" s="24"/>
      <c r="I289" s="2"/>
    </row>
    <row r="290" spans="4:9" ht="12.75" customHeight="1">
      <c r="D290" s="302" t="s">
        <v>155</v>
      </c>
      <c r="E290" s="303" t="s">
        <v>114</v>
      </c>
      <c r="F290" s="304">
        <v>601.9</v>
      </c>
      <c r="G290" s="188"/>
      <c r="H290" s="24"/>
      <c r="I290" s="2"/>
    </row>
    <row r="291" spans="4:9" ht="12.75" customHeight="1">
      <c r="D291" s="302" t="s">
        <v>156</v>
      </c>
      <c r="E291" s="303" t="s">
        <v>113</v>
      </c>
      <c r="F291" s="304">
        <v>1528.15</v>
      </c>
      <c r="G291" s="188"/>
      <c r="H291" s="24"/>
      <c r="I291" s="2"/>
    </row>
    <row r="292" spans="4:9" ht="6.75" customHeight="1">
      <c r="D292" s="286"/>
      <c r="E292" s="297"/>
      <c r="F292" s="298"/>
      <c r="G292" s="188"/>
      <c r="H292" s="24"/>
      <c r="I292" s="2"/>
    </row>
    <row r="293" spans="4:9" ht="12.75" customHeight="1">
      <c r="D293" s="489" t="s">
        <v>146</v>
      </c>
      <c r="E293" s="490"/>
      <c r="F293" s="491"/>
      <c r="G293" s="188"/>
      <c r="H293" s="24"/>
      <c r="I293" s="2"/>
    </row>
    <row r="294" spans="4:9" ht="12.75" customHeight="1">
      <c r="D294" s="489"/>
      <c r="E294" s="490"/>
      <c r="F294" s="491"/>
      <c r="G294" s="188"/>
      <c r="H294" s="24"/>
      <c r="I294" s="2"/>
    </row>
    <row r="295" spans="4:9" ht="12.75" customHeight="1">
      <c r="D295" s="164" t="s">
        <v>87</v>
      </c>
      <c r="E295" s="289"/>
      <c r="F295" s="290"/>
      <c r="G295" s="188"/>
      <c r="H295" s="24"/>
      <c r="I295" s="2"/>
    </row>
    <row r="296" spans="4:9" ht="12.75" customHeight="1">
      <c r="D296" s="302" t="s">
        <v>222</v>
      </c>
      <c r="E296" s="303" t="s">
        <v>409</v>
      </c>
      <c r="F296" s="304">
        <v>16.25</v>
      </c>
      <c r="G296" s="188"/>
      <c r="H296" s="24"/>
      <c r="I296" s="2"/>
    </row>
    <row r="297" spans="4:9" ht="6.75" customHeight="1">
      <c r="D297" s="168"/>
      <c r="E297" s="300"/>
      <c r="F297" s="296"/>
      <c r="G297" s="188"/>
      <c r="H297" s="24"/>
      <c r="I297" s="2"/>
    </row>
    <row r="298" spans="4:9" ht="12.75" customHeight="1">
      <c r="D298" s="164" t="s">
        <v>256</v>
      </c>
      <c r="E298" s="289"/>
      <c r="F298" s="290"/>
      <c r="G298" s="188"/>
      <c r="H298" s="24"/>
      <c r="I298" s="2"/>
    </row>
    <row r="299" spans="4:9" ht="12.75" customHeight="1">
      <c r="D299" s="302" t="s">
        <v>327</v>
      </c>
      <c r="E299" s="303" t="s">
        <v>258</v>
      </c>
      <c r="F299" s="304">
        <v>370.5</v>
      </c>
      <c r="G299" s="188"/>
      <c r="H299" s="24"/>
      <c r="I299" s="2"/>
    </row>
    <row r="300" spans="4:9" ht="12.75" customHeight="1">
      <c r="D300" s="302" t="s">
        <v>328</v>
      </c>
      <c r="E300" s="303" t="s">
        <v>260</v>
      </c>
      <c r="F300" s="304">
        <v>3705</v>
      </c>
      <c r="G300" s="188"/>
      <c r="H300" s="24"/>
      <c r="I300" s="2"/>
    </row>
    <row r="301" spans="4:9" ht="12.75" customHeight="1">
      <c r="D301" s="302" t="s">
        <v>365</v>
      </c>
      <c r="E301" s="303" t="s">
        <v>368</v>
      </c>
      <c r="F301" s="304">
        <v>617.5</v>
      </c>
      <c r="G301" s="188"/>
      <c r="H301" s="24"/>
      <c r="I301" s="2"/>
    </row>
    <row r="302" spans="4:9" ht="12.75" customHeight="1">
      <c r="D302" s="302" t="s">
        <v>366</v>
      </c>
      <c r="E302" s="303" t="s">
        <v>370</v>
      </c>
      <c r="F302" s="304">
        <v>6175</v>
      </c>
      <c r="G302" s="188"/>
      <c r="H302" s="24"/>
      <c r="I302" s="2"/>
    </row>
    <row r="303" spans="4:9" ht="6.75" customHeight="1">
      <c r="D303" s="169"/>
      <c r="E303" s="301"/>
      <c r="F303" s="296"/>
      <c r="G303" s="188"/>
      <c r="H303" s="24"/>
      <c r="I303" s="2"/>
    </row>
    <row r="304" spans="4:9" ht="12.75" customHeight="1">
      <c r="D304" s="164" t="s">
        <v>309</v>
      </c>
      <c r="E304" s="301"/>
      <c r="F304" s="290"/>
      <c r="G304" s="188"/>
      <c r="H304" s="24"/>
      <c r="I304" s="2"/>
    </row>
    <row r="305" spans="4:9" ht="12.75" customHeight="1">
      <c r="D305" s="302" t="s">
        <v>331</v>
      </c>
      <c r="E305" s="303" t="s">
        <v>272</v>
      </c>
      <c r="F305" s="304">
        <v>185.25</v>
      </c>
      <c r="G305" s="188"/>
      <c r="H305" s="24"/>
      <c r="I305" s="2"/>
    </row>
    <row r="306" spans="4:9" ht="12.75" customHeight="1">
      <c r="D306" s="302" t="s">
        <v>332</v>
      </c>
      <c r="E306" s="303" t="s">
        <v>274</v>
      </c>
      <c r="F306" s="304">
        <v>1852.5</v>
      </c>
      <c r="G306" s="188"/>
      <c r="H306" s="24"/>
      <c r="I306" s="2"/>
    </row>
    <row r="307" spans="4:9" ht="6.75" customHeight="1">
      <c r="D307" s="168"/>
      <c r="E307" s="300"/>
      <c r="F307" s="296"/>
      <c r="G307" s="188"/>
      <c r="H307" s="24"/>
      <c r="I307" s="2"/>
    </row>
    <row r="308" spans="4:9" ht="12.75" customHeight="1">
      <c r="D308" s="164" t="s">
        <v>308</v>
      </c>
      <c r="E308" s="289"/>
      <c r="F308" s="290"/>
      <c r="G308" s="188"/>
      <c r="H308" s="24"/>
      <c r="I308" s="2"/>
    </row>
    <row r="309" spans="4:9" ht="12.75" customHeight="1">
      <c r="D309" s="302" t="s">
        <v>333</v>
      </c>
      <c r="E309" s="303" t="s">
        <v>46</v>
      </c>
      <c r="F309" s="304">
        <v>308.75</v>
      </c>
      <c r="G309" s="188"/>
      <c r="H309" s="24"/>
      <c r="I309" s="2"/>
    </row>
    <row r="310" spans="4:9" ht="12.75" customHeight="1">
      <c r="D310" s="302" t="s">
        <v>334</v>
      </c>
      <c r="E310" s="303" t="s">
        <v>47</v>
      </c>
      <c r="F310" s="304">
        <v>3087.5</v>
      </c>
      <c r="G310" s="188"/>
      <c r="H310" s="24"/>
      <c r="I310" s="2"/>
    </row>
    <row r="311" spans="4:9" ht="12.75" customHeight="1">
      <c r="D311" s="302" t="s">
        <v>353</v>
      </c>
      <c r="E311" s="303" t="s">
        <v>48</v>
      </c>
      <c r="F311" s="304">
        <v>234.65</v>
      </c>
      <c r="G311" s="188"/>
      <c r="H311" s="24"/>
      <c r="I311" s="2"/>
    </row>
    <row r="312" spans="4:9" ht="12.75" customHeight="1">
      <c r="D312" s="302" t="s">
        <v>354</v>
      </c>
      <c r="E312" s="303" t="s">
        <v>49</v>
      </c>
      <c r="F312" s="304">
        <v>2346.5</v>
      </c>
      <c r="G312" s="188"/>
      <c r="H312" s="24"/>
      <c r="I312" s="2"/>
    </row>
    <row r="313" spans="4:9" ht="6.75" customHeight="1">
      <c r="D313" s="169"/>
      <c r="E313" s="301"/>
      <c r="F313" s="296"/>
      <c r="G313" s="188"/>
      <c r="H313" s="24"/>
      <c r="I313" s="2"/>
    </row>
    <row r="314" spans="4:9" ht="12.75" customHeight="1">
      <c r="D314" s="164" t="s">
        <v>345</v>
      </c>
      <c r="E314" s="289"/>
      <c r="F314" s="290"/>
      <c r="G314" s="188"/>
      <c r="H314" s="24"/>
      <c r="I314" s="2"/>
    </row>
    <row r="315" spans="4:9" ht="12.75" customHeight="1">
      <c r="D315" s="302" t="s">
        <v>329</v>
      </c>
      <c r="E315" s="303" t="s">
        <v>262</v>
      </c>
      <c r="F315" s="304">
        <v>185.25</v>
      </c>
      <c r="G315" s="188"/>
      <c r="H315" s="24"/>
      <c r="I315" s="2"/>
    </row>
    <row r="316" spans="4:9" ht="12.75" customHeight="1">
      <c r="D316" s="302" t="s">
        <v>330</v>
      </c>
      <c r="E316" s="303" t="s">
        <v>264</v>
      </c>
      <c r="F316" s="304">
        <v>1852.5</v>
      </c>
      <c r="G316" s="188"/>
      <c r="H316" s="24"/>
      <c r="I316" s="2"/>
    </row>
    <row r="317" spans="4:9" ht="6.75" customHeight="1">
      <c r="D317" s="169"/>
      <c r="E317" s="301"/>
      <c r="F317" s="296"/>
      <c r="G317" s="188"/>
      <c r="H317" s="24"/>
      <c r="I317" s="2"/>
    </row>
    <row r="318" spans="4:9" ht="12.75" customHeight="1">
      <c r="D318" s="164" t="s">
        <v>88</v>
      </c>
      <c r="E318" s="289"/>
      <c r="F318" s="290"/>
      <c r="G318" s="188"/>
      <c r="H318" s="24"/>
      <c r="I318" s="2"/>
    </row>
    <row r="319" spans="4:9" ht="12.75" customHeight="1">
      <c r="D319" s="302" t="s">
        <v>157</v>
      </c>
      <c r="E319" s="303" t="s">
        <v>412</v>
      </c>
      <c r="F319" s="304">
        <v>617.5</v>
      </c>
      <c r="G319" s="188"/>
      <c r="H319" s="24"/>
      <c r="I319" s="2"/>
    </row>
    <row r="320" spans="4:9" ht="12.75" customHeight="1">
      <c r="D320" s="302" t="s">
        <v>352</v>
      </c>
      <c r="E320" s="303" t="s">
        <v>414</v>
      </c>
      <c r="F320" s="304">
        <v>234.65</v>
      </c>
      <c r="G320" s="188"/>
      <c r="H320" s="24"/>
      <c r="I320" s="2"/>
    </row>
    <row r="321" spans="4:9" ht="6.75" customHeight="1">
      <c r="D321" s="168"/>
      <c r="E321" s="300"/>
      <c r="F321" s="296"/>
      <c r="G321" s="188"/>
      <c r="H321" s="24"/>
      <c r="I321" s="2"/>
    </row>
    <row r="322" spans="4:9" ht="12.75" customHeight="1">
      <c r="D322" s="164" t="s">
        <v>91</v>
      </c>
      <c r="E322" s="289"/>
      <c r="F322" s="290"/>
      <c r="G322" s="188"/>
      <c r="H322" s="24"/>
      <c r="I322" s="2"/>
    </row>
    <row r="323" spans="4:9" ht="12.75" customHeight="1">
      <c r="D323" s="302" t="s">
        <v>225</v>
      </c>
      <c r="E323" s="303" t="s">
        <v>68</v>
      </c>
      <c r="F323" s="304">
        <v>30.55</v>
      </c>
      <c r="G323" s="188"/>
      <c r="H323" s="24"/>
      <c r="I323" s="2"/>
    </row>
    <row r="324" spans="4:9" ht="6.75" customHeight="1">
      <c r="D324" s="169"/>
      <c r="E324" s="301"/>
      <c r="F324" s="296"/>
      <c r="G324" s="188"/>
      <c r="H324" s="24"/>
      <c r="I324" s="2"/>
    </row>
    <row r="325" spans="4:9" ht="12.75" customHeight="1">
      <c r="D325" s="489" t="s">
        <v>147</v>
      </c>
      <c r="E325" s="490"/>
      <c r="F325" s="491"/>
      <c r="G325" s="188"/>
      <c r="H325" s="24"/>
      <c r="I325" s="2"/>
    </row>
    <row r="326" spans="4:9" ht="12.75" customHeight="1">
      <c r="D326" s="489"/>
      <c r="E326" s="490"/>
      <c r="F326" s="491"/>
      <c r="G326" s="188"/>
      <c r="H326" s="24"/>
      <c r="I326" s="2"/>
    </row>
    <row r="327" spans="4:9" ht="12.75" customHeight="1">
      <c r="D327" s="164" t="s">
        <v>92</v>
      </c>
      <c r="E327" s="289"/>
      <c r="F327" s="290"/>
      <c r="G327" s="188"/>
      <c r="H327" s="24"/>
      <c r="I327" s="2"/>
    </row>
    <row r="328" spans="4:9" ht="12.75" customHeight="1">
      <c r="D328" s="302" t="s">
        <v>335</v>
      </c>
      <c r="E328" s="303" t="s">
        <v>278</v>
      </c>
      <c r="F328" s="304">
        <v>2315.9500000000003</v>
      </c>
      <c r="G328" s="188"/>
      <c r="H328" s="24"/>
      <c r="I328" s="2"/>
    </row>
    <row r="329" spans="4:9" ht="6.75" customHeight="1">
      <c r="D329" s="236"/>
      <c r="E329" s="219"/>
      <c r="F329" s="105"/>
      <c r="G329" s="188"/>
      <c r="H329" s="24"/>
      <c r="I329" s="2"/>
    </row>
    <row r="330" spans="4:6" ht="12.75" customHeight="1">
      <c r="D330" s="495" t="s">
        <v>188</v>
      </c>
      <c r="E330" s="496"/>
      <c r="F330" s="497"/>
    </row>
    <row r="331" spans="4:6" ht="12.75" customHeight="1">
      <c r="D331" s="495"/>
      <c r="E331" s="496"/>
      <c r="F331" s="497"/>
    </row>
    <row r="332" spans="4:6" ht="12.75" customHeight="1">
      <c r="D332" s="164" t="s">
        <v>93</v>
      </c>
      <c r="E332" s="90"/>
      <c r="F332" s="92"/>
    </row>
    <row r="333" spans="4:6" ht="12.75" customHeight="1">
      <c r="D333" s="170" t="s">
        <v>164</v>
      </c>
      <c r="E333" s="119" t="s">
        <v>171</v>
      </c>
      <c r="F333" s="120">
        <v>74.1</v>
      </c>
    </row>
    <row r="334" spans="4:6" ht="12.75" customHeight="1">
      <c r="D334" s="175" t="s">
        <v>223</v>
      </c>
      <c r="E334" s="176" t="s">
        <v>224</v>
      </c>
      <c r="F334" s="177">
        <v>247</v>
      </c>
    </row>
    <row r="335" spans="4:6" ht="12.75" customHeight="1">
      <c r="D335" s="175" t="s">
        <v>466</v>
      </c>
      <c r="E335" s="176" t="s">
        <v>467</v>
      </c>
      <c r="F335" s="177">
        <v>6.34</v>
      </c>
    </row>
    <row r="336" spans="4:6" ht="12.75" customHeight="1">
      <c r="D336" s="191" t="s">
        <v>158</v>
      </c>
      <c r="E336" s="192" t="s">
        <v>69</v>
      </c>
      <c r="F336" s="193">
        <v>284.38</v>
      </c>
    </row>
    <row r="337" spans="4:6" ht="12.75" customHeight="1">
      <c r="D337" s="170" t="s">
        <v>459</v>
      </c>
      <c r="E337" s="119" t="s">
        <v>460</v>
      </c>
      <c r="F337" s="120">
        <v>616.29</v>
      </c>
    </row>
    <row r="338" spans="4:6" ht="12.75" customHeight="1">
      <c r="D338" s="191" t="s">
        <v>190</v>
      </c>
      <c r="E338" s="192" t="s">
        <v>191</v>
      </c>
      <c r="F338" s="193">
        <v>463.45</v>
      </c>
    </row>
    <row r="339" spans="4:6" ht="12.75" customHeight="1" thickBot="1">
      <c r="D339" s="233" t="s">
        <v>192</v>
      </c>
      <c r="E339" s="234" t="s">
        <v>193</v>
      </c>
      <c r="F339" s="235">
        <v>772.2</v>
      </c>
    </row>
  </sheetData>
  <sheetProtection password="8666" sheet="1" objects="1"/>
  <protectedRanges>
    <protectedRange password="DDBD" sqref="H145:H146 H192:H193 H178:H185 H197" name="Range1_1_1_3"/>
    <protectedRange password="DDBD" sqref="H55 H83 H155:H177 I166:I171 H61 H126 H117 H194:H195 H143:H144 H23 H59 H149:H152 H198 H201 H106 H25:H29 H186:H191 H49 H52" name="Range1_6_7"/>
    <protectedRange password="DDBD" sqref="G107:G111 G196" name="Range1_8_1_3"/>
    <protectedRange password="DDBD" sqref="G107:G111 G196" name="Range1_8_1_1_2"/>
    <protectedRange password="DDBD" sqref="G61 G143:G144 G23 G59 G126 G149:G152 G194:G195 G198 G117 G155 G201 G106 G25:G29 G186:G191 G49 G52 G55 G83 G158:G177" name="Range1_8_3_1_2"/>
    <protectedRange password="DDBD" sqref="G62:G79 G82 G100:G105 G84:G97" name="Range1_8_3_2_2"/>
    <protectedRange password="DDBD" sqref="I71:I79 H62:H79 H82 I89:I93 H100:H105 H84:H97" name="Range1_6_2_1_2"/>
    <protectedRange password="DDBD" sqref="H204" name="Range1_6_2_3"/>
    <protectedRange password="DDBD" sqref="H124 H115:H116" name="Range1_6_7_1"/>
    <protectedRange password="DDBD" sqref="G115:G116 G124" name="Range1_8_3_1_2_1"/>
    <protectedRange password="DDBD" sqref="H153:H154" name="Range1_6_7_2"/>
    <protectedRange password="DDBD" sqref="G153:G154" name="Range1_8_3_1_2_2"/>
    <protectedRange password="DDBD" sqref="H199:H200" name="Range1_6_7_3"/>
    <protectedRange password="DDBD" sqref="G199:G200" name="Range1_8_3_1_2_3"/>
    <protectedRange password="DDBD" sqref="D203 D329" name="Range1_8_2_1_2_1"/>
    <protectedRange password="DDBD" sqref="G30:G35" name="Range1_8_3_2_2_1"/>
    <protectedRange password="DDBD" sqref="I225:I226 H30:H35" name="Range1_6_2_1_2_2"/>
    <protectedRange password="DDBD" sqref="G113" name="Range1_8_3_2_2_2"/>
    <protectedRange password="DDBD" sqref="H113" name="Range1_6_2_1_2_3"/>
    <protectedRange password="DDBD" sqref="D330" name="Range1_8_2_1_2_2"/>
    <protectedRange password="DDBD" sqref="F333:F334" name="Range1_1_1_1_3_1"/>
    <protectedRange password="DDBD" sqref="F319:F320 F286:F287 F309:F312" name="Range1_1_1_3_1"/>
    <protectedRange password="DDBD" sqref="F271 F262 F321:F322 F290:F292 F218 F229 F324 F327 F254 F337 F313:F318 F231 F295:F308 F285 F240:F241 F220:F224" name="Range1_6_7_5"/>
    <protectedRange password="DDBD" sqref="F242:F243 F239 F253 F246:F249 F232:F236" name="Range1_6_2_1_2_1"/>
    <protectedRange password="DDBD" sqref="F269 F260:F261" name="Range1_6_7_1_1"/>
    <protectedRange password="DDBD" sqref="F293:F294" name="Range1_6_7_2_1"/>
    <protectedRange password="DDBD" sqref="F325:F326" name="Range1_6_7_3_1"/>
    <protectedRange password="DDBD" sqref="F225:F227" name="Range1_6_2_1_2_2_1"/>
    <protectedRange password="DDBD" sqref="F252" name="Range1_6_2_1_2_3_1"/>
    <protectedRange password="DDBD" sqref="F335" name="Range1_1_1_1_3_1_1"/>
  </protectedRanges>
  <mergeCells count="33">
    <mergeCell ref="D330:F331"/>
    <mergeCell ref="E5:F5"/>
    <mergeCell ref="D215:F216"/>
    <mergeCell ref="D212:F212"/>
    <mergeCell ref="D115:H116"/>
    <mergeCell ref="D260:F261"/>
    <mergeCell ref="D293:F294"/>
    <mergeCell ref="G5:J5"/>
    <mergeCell ref="G6:J6"/>
    <mergeCell ref="G7:J7"/>
    <mergeCell ref="D325:F326"/>
    <mergeCell ref="G2:J2"/>
    <mergeCell ref="G3:J3"/>
    <mergeCell ref="G4:J4"/>
    <mergeCell ref="G8:J8"/>
    <mergeCell ref="G10:J10"/>
    <mergeCell ref="E9:F9"/>
    <mergeCell ref="G11:J11"/>
    <mergeCell ref="G12:J12"/>
    <mergeCell ref="G13:J13"/>
    <mergeCell ref="D17:H17"/>
    <mergeCell ref="D20:H21"/>
    <mergeCell ref="E6:F6"/>
    <mergeCell ref="G9:K9"/>
    <mergeCell ref="D153:H154"/>
    <mergeCell ref="D199:H200"/>
    <mergeCell ref="E4:F4"/>
    <mergeCell ref="E7:F7"/>
    <mergeCell ref="E8:F8"/>
    <mergeCell ref="E13:F13"/>
    <mergeCell ref="E10:F10"/>
    <mergeCell ref="E11:F11"/>
    <mergeCell ref="E12:F12"/>
  </mergeCells>
  <dataValidations count="1">
    <dataValidation type="whole" operator="greaterThan" allowBlank="1" showInputMessage="1" showErrorMessage="1" sqref="D212">
      <formula1>0</formula1>
    </dataValidation>
  </dataValidations>
  <hyperlinks>
    <hyperlink ref="E4" location="'Product &amp; Price List'!C27" display="Cisco Nexus"/>
    <hyperlink ref="G13" location="'Product &amp; Price List'!C188" display="Workstation"/>
    <hyperlink ref="G5" location="'Product &amp; Price List'!C30" display="vCloud"/>
    <hyperlink ref="G7" location="'Product &amp; Price List'!C33" display="vSphere"/>
    <hyperlink ref="G8" location="'Product &amp; Price List'!C48" display="vSPHERE - ESSENTIALS"/>
    <hyperlink ref="G12" location="'Product &amp; Price List'!C52" display="vSPHERE - STORAGE APPLIANCE"/>
    <hyperlink ref="E12" location="'Product &amp; Price List'!C68" display="vCENTER - CHARGEBACK"/>
    <hyperlink ref="E13" location="'Product &amp; Price List'!C71" display="vCENTER - CONFIGURATION MANAGER"/>
    <hyperlink ref="G3" location="'Product &amp; Price List'!C91" display="vCenter - SERVER"/>
    <hyperlink ref="G4" location="'Product &amp; Price List'!C102" display="vCENTER - SITE RECOVERY"/>
    <hyperlink ref="E5" location="'Product &amp; Price List'!C103" display="Fusion"/>
    <hyperlink ref="E11" location="'Product &amp; Price List'!C106" display="ThinApp"/>
    <hyperlink ref="G11" location="'Product &amp; Price List'!C110" display="View"/>
    <hyperlink ref="G6" location="'Product &amp; Price List'!C141" display="vFabric"/>
    <hyperlink ref="D4" location="'Product &amp; Price List'!C21" display="INFRASTRUCTURE"/>
    <hyperlink ref="D5" location="'Product &amp; Price List'!C116" display="MANAGEMENT"/>
    <hyperlink ref="D6" location="'Product &amp; Price List'!C154" display="END USER COMPUTING"/>
    <hyperlink ref="D7" location="'Product &amp; Price List'!C199" display="APPLICATION PLATFORM"/>
    <hyperlink ref="G4:H4" location="'Product &amp; Price List'!C154" display="vCenter - SITE RECOVERY"/>
    <hyperlink ref="D13" location="'Product &amp; Price List'!C212" display="MAINTENANCE RENEWAL"/>
    <hyperlink ref="E6" location="'Product &amp; Price List'!C111" display="Horizon Application Manager"/>
    <hyperlink ref="G10" location="'Product &amp; Price List'!C57" display="vSphere - for DESKTOP"/>
    <hyperlink ref="E4:F4" location="'Product &amp; Price List'!C22" display="Cisco Nexus"/>
    <hyperlink ref="E5:F5" location="'Product &amp; Price List'!C155" display="Fusion"/>
    <hyperlink ref="E6:F6" location="'Product &amp; Price List'!C159" display="Horizon Suite"/>
    <hyperlink ref="E7:F7" location="'Product &amp; Price List'!C173" display="Horizon Mirage"/>
    <hyperlink ref="E8:F8" location="'Product &amp; Price List'!C177" display="Horizon View"/>
    <hyperlink ref="E9:F9" location="'Product &amp; Price List'!C187" display="Horizon Workspace"/>
    <hyperlink ref="E11:F11" location="'Product &amp; Price List'!C191" display="ThinApp"/>
    <hyperlink ref="E12:F12" location="'Product &amp; Price List'!C125" display="vCenter - CHARGEBACK"/>
    <hyperlink ref="E13:F13" location="'Product &amp; Price List'!C128" display="vCenter - CONFIGURATION MANAGER"/>
    <hyperlink ref="G8:H8" location="'Product &amp; Price List'!C81" display="vSphere - ESSENTIALS PLUS &amp; ACCELERATION KITS"/>
    <hyperlink ref="G12:H12" location="'Product &amp; Price List'!C103" display="vSphere - STORAGE APPLIANCE"/>
    <hyperlink ref="G10:H10" location="'Product &amp; Price List'!C106" display="vSphere - for DESKTOP"/>
    <hyperlink ref="G11:H11" location="'Product &amp; Price List'!C109" display="vSphere - DATA PROTECTION"/>
    <hyperlink ref="E10:F10" location="'Product &amp; Price List'!C117" display="IT Business/Financial Management"/>
    <hyperlink ref="G3:H3" location="'Product &amp; Price List'!C148" display="vCenter - SERVER"/>
    <hyperlink ref="G5:H5" location="'Product &amp; Price List'!C25" display="vCloud"/>
    <hyperlink ref="G6:H6" location="'Product &amp; Price List'!C222" display="vFabric"/>
    <hyperlink ref="G7:H7" location="'Product &amp; Price List'!C59" display="vSphere"/>
    <hyperlink ref="G9:H9" location="'Product &amp; Price List'!C94" display="vSphere - for RETAIL &amp; BRANCH OFFICES"/>
    <hyperlink ref="G2:H2" location="'Product &amp; Price List'!C118" display="vCenter - OPERATIONS MANAGEMENT"/>
    <hyperlink ref="G2" location="'Product &amp; Price List'!C124" display="vCenter - OPERATIONS MANAGEMENT"/>
    <hyperlink ref="G9" location="'Product &amp; Price List'!C96" display="vSphere - ESSENTIALS (Plus) for RETAIL &amp; BRANCH OFFICES"/>
    <hyperlink ref="G3:J3" location="'Product &amp; Price List'!C141" display="vCenter - SERVER"/>
    <hyperlink ref="G4:J4" location="'Product &amp; Price List'!C148" display="vCenter - SITE RECOVERY"/>
    <hyperlink ref="G6:J6" location="'Product &amp; Price List'!C201" display="vFabric"/>
    <hyperlink ref="G10:J10" location="'Product &amp; Price List'!C106" display="vSphere - for DESKTOP"/>
    <hyperlink ref="G11:J11" location="'Product &amp; Price List'!C109" display="vSphere - DATA PROTECTION"/>
    <hyperlink ref="G12:J12" location="'Product &amp; Price List'!C112" display="vSphere - STORAGE APPLIANCE"/>
    <hyperlink ref="G2:J2" location="'Product &amp; Price List'!C131" display="vCenter - OPERATIONS MANAGEMENT"/>
    <hyperlink ref="G9:K9" location="'Product &amp; Price List'!C99" display="vSphere - ESSENTIALS (Plus) for RETAIL &amp; BRANCH OFFICES"/>
    <hyperlink ref="G13:J13" location="'Product &amp; Price List'!C195" display="Workstation"/>
  </hyperlinks>
  <printOptions/>
  <pageMargins left="0.7" right="0.7" top="0.75" bottom="0.75" header="0.3" footer="0.3"/>
  <pageSetup fitToHeight="0" horizontalDpi="600" verticalDpi="6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Lawson</dc:creator>
  <cp:keywords/>
  <dc:description/>
  <cp:lastModifiedBy>Kimberly Miranda</cp:lastModifiedBy>
  <cp:lastPrinted>2013-11-25T21:08:04Z</cp:lastPrinted>
  <dcterms:created xsi:type="dcterms:W3CDTF">2011-01-05T22:22:02Z</dcterms:created>
  <dcterms:modified xsi:type="dcterms:W3CDTF">2014-03-06T22:42:32Z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