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updateLinks="never" codeName="ThisWorkbook"/>
  <bookViews>
    <workbookView xWindow="9675" yWindow="-15" windowWidth="9540" windowHeight="9315"/>
  </bookViews>
  <sheets>
    <sheet name="VMware FINAL ORDER SUMMARY" sheetId="9" r:id="rId1"/>
    <sheet name="Product &amp; Price List" sheetId="15" r:id="rId2"/>
    <sheet name="Click to Quote" sheetId="16" r:id="rId3"/>
  </sheets>
  <externalReferences>
    <externalReference r:id="rId4"/>
  </externalReferences>
  <definedNames>
    <definedName name="_xlnm._FilterDatabase" localSheetId="1" hidden="1">'Product &amp; Price List'!$B$16:$L$16</definedName>
    <definedName name="_xlnm.Print_Area" localSheetId="2">'Click to Quote'!$A$1:$K$69</definedName>
    <definedName name="_xlnm.Print_Area" localSheetId="1">'Product &amp; Price List'!$A$1:$M$617</definedName>
    <definedName name="_xlnm.Print_Titles" localSheetId="1">'Product &amp; Price List'!$17:$17</definedName>
  </definedNames>
  <calcPr calcId="145621"/>
</workbook>
</file>

<file path=xl/calcChain.xml><?xml version="1.0" encoding="utf-8"?>
<calcChain xmlns="http://schemas.openxmlformats.org/spreadsheetml/2006/main">
  <c r="K92" i="9" l="1"/>
  <c r="M119" i="9" l="1"/>
  <c r="M120" i="9"/>
  <c r="M122" i="9"/>
  <c r="M123" i="9"/>
  <c r="M124" i="9"/>
  <c r="M126" i="9"/>
  <c r="H119" i="9"/>
  <c r="H120" i="9"/>
  <c r="H121" i="9"/>
  <c r="H122" i="9"/>
  <c r="H123" i="9"/>
  <c r="H124" i="9"/>
  <c r="H125" i="9"/>
  <c r="H126" i="9"/>
  <c r="H127" i="9"/>
  <c r="L119" i="9"/>
  <c r="L120" i="9"/>
  <c r="L121" i="9"/>
  <c r="M121" i="9" s="1"/>
  <c r="L122" i="9"/>
  <c r="L123" i="9"/>
  <c r="L124" i="9"/>
  <c r="L125" i="9"/>
  <c r="M125" i="9" s="1"/>
  <c r="L126" i="9"/>
  <c r="L127" i="9"/>
  <c r="M127" i="9" s="1"/>
  <c r="L118" i="9"/>
  <c r="M118" i="9" s="1"/>
  <c r="H118" i="9"/>
  <c r="P100" i="9"/>
  <c r="P98" i="9"/>
  <c r="P96" i="9"/>
  <c r="P94" i="9"/>
  <c r="P92" i="9"/>
  <c r="N100" i="9"/>
  <c r="O100" i="9" s="1"/>
  <c r="N98" i="9"/>
  <c r="O98" i="9" s="1"/>
  <c r="N96" i="9"/>
  <c r="O96" i="9" s="1"/>
  <c r="N94" i="9"/>
  <c r="O94" i="9" s="1"/>
  <c r="N92" i="9"/>
  <c r="K100" i="9"/>
  <c r="L100" i="9" s="1"/>
  <c r="K98" i="9"/>
  <c r="L98" i="9" s="1"/>
  <c r="K96" i="9"/>
  <c r="L96" i="9" s="1"/>
  <c r="K94" i="9"/>
  <c r="L94" i="9" s="1"/>
  <c r="H100" i="9"/>
  <c r="O101" i="9" s="1"/>
  <c r="H98" i="9"/>
  <c r="O99" i="9" s="1"/>
  <c r="H96" i="9"/>
  <c r="O97" i="9" s="1"/>
  <c r="H94" i="9"/>
  <c r="O95" i="9" s="1"/>
  <c r="H92" i="9"/>
  <c r="S93" i="9" s="1"/>
  <c r="P75" i="9"/>
  <c r="P76" i="9"/>
  <c r="P77" i="9"/>
  <c r="P78" i="9"/>
  <c r="P79" i="9"/>
  <c r="P80" i="9"/>
  <c r="P81" i="9"/>
  <c r="P82" i="9"/>
  <c r="P83" i="9"/>
  <c r="P74" i="9"/>
  <c r="O76" i="9"/>
  <c r="O77" i="9"/>
  <c r="O79" i="9"/>
  <c r="O81" i="9"/>
  <c r="O82" i="9"/>
  <c r="N83" i="9"/>
  <c r="O83" i="9" s="1"/>
  <c r="N75" i="9"/>
  <c r="O75" i="9" s="1"/>
  <c r="N76" i="9"/>
  <c r="N77" i="9"/>
  <c r="N78" i="9"/>
  <c r="O78" i="9" s="1"/>
  <c r="N79" i="9"/>
  <c r="N80" i="9"/>
  <c r="O80" i="9" s="1"/>
  <c r="N81" i="9"/>
  <c r="N82" i="9"/>
  <c r="N74" i="9"/>
  <c r="L76" i="9"/>
  <c r="L77" i="9"/>
  <c r="L78" i="9"/>
  <c r="L79" i="9"/>
  <c r="L81" i="9"/>
  <c r="L82" i="9"/>
  <c r="K75" i="9"/>
  <c r="L75" i="9" s="1"/>
  <c r="K76" i="9"/>
  <c r="K77" i="9"/>
  <c r="K78" i="9"/>
  <c r="K79" i="9"/>
  <c r="K80" i="9"/>
  <c r="L80" i="9" s="1"/>
  <c r="K81" i="9"/>
  <c r="K82" i="9"/>
  <c r="K83" i="9"/>
  <c r="L83" i="9" s="1"/>
  <c r="K74" i="9"/>
  <c r="H83" i="9"/>
  <c r="H75" i="9"/>
  <c r="H76" i="9"/>
  <c r="H77" i="9"/>
  <c r="H78" i="9"/>
  <c r="H79" i="9"/>
  <c r="H80" i="9"/>
  <c r="H81" i="9"/>
  <c r="H82" i="9"/>
  <c r="H74" i="9"/>
  <c r="S100" i="9" l="1"/>
  <c r="M128" i="9"/>
  <c r="G58" i="16"/>
  <c r="F58" i="16"/>
  <c r="E58" i="16"/>
  <c r="E57" i="16"/>
  <c r="D58" i="16"/>
  <c r="D57" i="16"/>
  <c r="C57" i="16"/>
  <c r="C58" i="16"/>
  <c r="A58" i="16"/>
  <c r="I46" i="16"/>
  <c r="I45" i="16"/>
  <c r="I44" i="16"/>
  <c r="I43" i="16"/>
  <c r="I42" i="16"/>
  <c r="I41" i="16"/>
  <c r="I40" i="16"/>
  <c r="I39" i="16"/>
  <c r="I37" i="16"/>
  <c r="H40" i="16"/>
  <c r="H42" i="16"/>
  <c r="H44" i="16"/>
  <c r="H46" i="16"/>
  <c r="L92" i="9" l="1"/>
  <c r="O93" i="9"/>
  <c r="I31" i="16"/>
  <c r="I30" i="16"/>
  <c r="I29" i="16"/>
  <c r="I28" i="16"/>
  <c r="I27" i="16"/>
  <c r="I26" i="16"/>
  <c r="I25" i="16"/>
  <c r="I24" i="16"/>
  <c r="I32" i="16"/>
  <c r="O74" i="9"/>
  <c r="I23" i="16" s="1"/>
  <c r="L74" i="9"/>
  <c r="F97" i="9"/>
  <c r="S98" i="9"/>
  <c r="H43" i="16"/>
  <c r="S74" i="9" l="1"/>
  <c r="O92" i="9"/>
  <c r="S92" i="9" s="1"/>
  <c r="H37" i="16"/>
  <c r="I38" i="16"/>
  <c r="H38" i="16"/>
  <c r="K45" i="16"/>
  <c r="H45" i="16"/>
  <c r="S94" i="9"/>
  <c r="K39" i="16" s="1"/>
  <c r="H39" i="16"/>
  <c r="H41" i="16"/>
  <c r="F99" i="9"/>
  <c r="S96" i="9"/>
  <c r="F101" i="9"/>
  <c r="S97" i="9"/>
  <c r="F93" i="9"/>
  <c r="S95" i="9"/>
  <c r="B17" i="16"/>
  <c r="F56" i="16"/>
  <c r="C56" i="16"/>
  <c r="F55" i="16"/>
  <c r="C55" i="16"/>
  <c r="F54" i="16"/>
  <c r="C54" i="16"/>
  <c r="F53" i="16"/>
  <c r="C53" i="16"/>
  <c r="F52" i="16"/>
  <c r="C52" i="16"/>
  <c r="F51" i="16"/>
  <c r="C51" i="16"/>
  <c r="F50" i="16"/>
  <c r="C50" i="16"/>
  <c r="C23" i="16"/>
  <c r="E62" i="16"/>
  <c r="C62" i="16"/>
  <c r="A62" i="16"/>
  <c r="L108" i="9"/>
  <c r="D62" i="16"/>
  <c r="S75" i="9"/>
  <c r="K24" i="16" s="1"/>
  <c r="S77" i="9"/>
  <c r="K26" i="16" s="1"/>
  <c r="E27" i="16"/>
  <c r="H27" i="16"/>
  <c r="S79" i="9"/>
  <c r="K28" i="16" s="1"/>
  <c r="S80" i="9"/>
  <c r="K29" i="16" s="1"/>
  <c r="S81" i="9"/>
  <c r="K30" i="16" s="1"/>
  <c r="S83" i="9"/>
  <c r="K32" i="16" s="1"/>
  <c r="K43" i="16"/>
  <c r="E45" i="16"/>
  <c r="F45" i="16"/>
  <c r="E26" i="16"/>
  <c r="F26" i="16"/>
  <c r="H26" i="16"/>
  <c r="A51" i="16"/>
  <c r="A52" i="16"/>
  <c r="A53" i="16"/>
  <c r="A54" i="16"/>
  <c r="A55" i="16"/>
  <c r="A56" i="16"/>
  <c r="D51" i="16"/>
  <c r="E51" i="16"/>
  <c r="D52" i="16"/>
  <c r="E52" i="16"/>
  <c r="D53" i="16"/>
  <c r="E53" i="16"/>
  <c r="D54" i="16"/>
  <c r="E54" i="16"/>
  <c r="D55" i="16"/>
  <c r="E55" i="16"/>
  <c r="D56" i="16"/>
  <c r="E56" i="16"/>
  <c r="E50" i="16"/>
  <c r="D50" i="16"/>
  <c r="A50" i="16"/>
  <c r="A41" i="16"/>
  <c r="A43" i="16"/>
  <c r="A45" i="16"/>
  <c r="D43" i="16"/>
  <c r="E43" i="16"/>
  <c r="F43" i="16"/>
  <c r="G43" i="16"/>
  <c r="J43" i="16"/>
  <c r="D45" i="16"/>
  <c r="G45" i="16"/>
  <c r="J45" i="16"/>
  <c r="A39" i="16"/>
  <c r="A37" i="16"/>
  <c r="D39" i="16"/>
  <c r="E39" i="16"/>
  <c r="G39" i="16"/>
  <c r="J39" i="16"/>
  <c r="D41" i="16"/>
  <c r="E41" i="16"/>
  <c r="G41" i="16"/>
  <c r="J41" i="16"/>
  <c r="E37" i="16"/>
  <c r="J37" i="16"/>
  <c r="G37" i="16"/>
  <c r="D37" i="16"/>
  <c r="A24" i="16"/>
  <c r="A25" i="16"/>
  <c r="A26" i="16"/>
  <c r="A27" i="16"/>
  <c r="A28" i="16"/>
  <c r="A29" i="16"/>
  <c r="A30" i="16"/>
  <c r="A31" i="16"/>
  <c r="A32" i="16"/>
  <c r="A23" i="16"/>
  <c r="C24" i="16"/>
  <c r="D24" i="16"/>
  <c r="E24" i="16"/>
  <c r="F24" i="16"/>
  <c r="G24" i="16"/>
  <c r="H24" i="16"/>
  <c r="J24" i="16"/>
  <c r="C25" i="16"/>
  <c r="D25" i="16"/>
  <c r="E25" i="16"/>
  <c r="F25" i="16"/>
  <c r="G25" i="16"/>
  <c r="H25" i="16"/>
  <c r="J25" i="16"/>
  <c r="C26" i="16"/>
  <c r="D26" i="16"/>
  <c r="G26" i="16"/>
  <c r="J26" i="16"/>
  <c r="C27" i="16"/>
  <c r="D27" i="16"/>
  <c r="G27" i="16"/>
  <c r="J27" i="16"/>
  <c r="C28" i="16"/>
  <c r="D28" i="16"/>
  <c r="E28" i="16"/>
  <c r="F28" i="16"/>
  <c r="G28" i="16"/>
  <c r="H28" i="16"/>
  <c r="J28" i="16"/>
  <c r="C29" i="16"/>
  <c r="D29" i="16"/>
  <c r="E29" i="16"/>
  <c r="F29" i="16"/>
  <c r="G29" i="16"/>
  <c r="H29" i="16"/>
  <c r="J29" i="16"/>
  <c r="C30" i="16"/>
  <c r="D30" i="16"/>
  <c r="E30" i="16"/>
  <c r="F30" i="16"/>
  <c r="G30" i="16"/>
  <c r="H30" i="16"/>
  <c r="J30" i="16"/>
  <c r="C31" i="16"/>
  <c r="D31" i="16"/>
  <c r="E31" i="16"/>
  <c r="F31" i="16"/>
  <c r="G31" i="16"/>
  <c r="H31" i="16"/>
  <c r="J31" i="16"/>
  <c r="C32" i="16"/>
  <c r="D32" i="16"/>
  <c r="E32" i="16"/>
  <c r="F32" i="16"/>
  <c r="G32" i="16"/>
  <c r="H32" i="16"/>
  <c r="J32" i="16"/>
  <c r="E23" i="16"/>
  <c r="G23" i="16"/>
  <c r="H23" i="16"/>
  <c r="J23" i="16"/>
  <c r="D23" i="16"/>
  <c r="B15" i="16"/>
  <c r="K15" i="16"/>
  <c r="G67" i="9"/>
  <c r="F62" i="16" l="1"/>
  <c r="S101" i="9"/>
  <c r="K46" i="16" s="1"/>
  <c r="S99" i="9"/>
  <c r="K44" i="16" s="1"/>
  <c r="F39" i="16"/>
  <c r="C39" i="16"/>
  <c r="F37" i="16"/>
  <c r="A44" i="16"/>
  <c r="C43" i="16"/>
  <c r="S82" i="9"/>
  <c r="K31" i="16" s="1"/>
  <c r="A38" i="16"/>
  <c r="K38" i="16"/>
  <c r="A42" i="16"/>
  <c r="A46" i="16"/>
  <c r="C45" i="16"/>
  <c r="C41" i="16"/>
  <c r="C37" i="16"/>
  <c r="K42" i="16"/>
  <c r="A40" i="16" l="1"/>
  <c r="F41" i="16"/>
  <c r="K41" i="16"/>
  <c r="K37" i="16"/>
  <c r="F27" i="16"/>
  <c r="S78" i="9"/>
  <c r="K27" i="16" s="1"/>
  <c r="S76" i="9"/>
  <c r="K25" i="16" s="1"/>
  <c r="F23" i="16"/>
  <c r="K40" i="16" l="1"/>
  <c r="K23" i="16"/>
  <c r="S84" i="9"/>
  <c r="S102" i="9" l="1"/>
  <c r="G50" i="16"/>
  <c r="G52" i="16"/>
  <c r="G54" i="16"/>
  <c r="G55" i="16"/>
  <c r="G53" i="16"/>
  <c r="G56" i="16"/>
  <c r="G51" i="16"/>
  <c r="B69" i="16" l="1"/>
  <c r="P117" i="9"/>
</calcChain>
</file>

<file path=xl/comments1.xml><?xml version="1.0" encoding="utf-8"?>
<comments xmlns="http://schemas.openxmlformats.org/spreadsheetml/2006/main">
  <authors>
    <author>Kimberly Miranda</author>
  </authors>
  <commentList>
    <comment ref="F74" authorId="0">
      <text>
        <r>
          <rPr>
            <sz val="8.5"/>
            <color indexed="81"/>
            <rFont val="Arial"/>
            <family val="2"/>
          </rPr>
          <t>Select product using the drop-down menu inside each cell below.</t>
        </r>
      </text>
    </comment>
    <comment ref="F92" authorId="0">
      <text>
        <r>
          <rPr>
            <sz val="8.5"/>
            <color indexed="81"/>
            <rFont val="Arial"/>
            <family val="2"/>
          </rPr>
          <t>Select product using the drop-down menu inside each yellow cell below.</t>
        </r>
      </text>
    </comment>
  </commentList>
</comments>
</file>

<file path=xl/sharedStrings.xml><?xml version="1.0" encoding="utf-8"?>
<sst xmlns="http://schemas.openxmlformats.org/spreadsheetml/2006/main" count="1959" uniqueCount="885">
  <si>
    <t>Name:</t>
  </si>
  <si>
    <t>Address:</t>
  </si>
  <si>
    <t>Phone:</t>
  </si>
  <si>
    <t>Email:</t>
  </si>
  <si>
    <t>OHIO ACADEMIC RESOURCES NETWORK - OARNET</t>
  </si>
  <si>
    <t>End User:</t>
  </si>
  <si>
    <t>By:</t>
  </si>
  <si>
    <t>Signature:</t>
  </si>
  <si>
    <t>Pankaj Shah</t>
  </si>
  <si>
    <t>Title:</t>
  </si>
  <si>
    <t>Executive Director, OARnet</t>
  </si>
  <si>
    <t>Date:</t>
  </si>
  <si>
    <t>VMware Products</t>
  </si>
  <si>
    <t>License Fees</t>
  </si>
  <si>
    <t>Maintenance Fees</t>
  </si>
  <si>
    <t>Product</t>
  </si>
  <si>
    <t>Product Code</t>
  </si>
  <si>
    <t>License Fee</t>
  </si>
  <si>
    <t>License Total</t>
  </si>
  <si>
    <t>SnS Term</t>
  </si>
  <si>
    <t>SnS Fee</t>
  </si>
  <si>
    <t>SnS Total</t>
  </si>
  <si>
    <t>SnS Code</t>
  </si>
  <si>
    <t>Total Cost</t>
  </si>
  <si>
    <t>SVC-20-CR80</t>
  </si>
  <si>
    <t>Course Title:</t>
  </si>
  <si>
    <t>Number of Attendees:</t>
  </si>
  <si>
    <t>PSO Credits</t>
  </si>
  <si>
    <t>PSO Total</t>
  </si>
  <si>
    <t>Technical Contact (Primary):</t>
  </si>
  <si>
    <t>VU5-PR-STR-P-SSS-C</t>
  </si>
  <si>
    <t>VU5-PR-100-P-SSS-C</t>
  </si>
  <si>
    <t>VU5-PR-A10-P-SSS-C</t>
  </si>
  <si>
    <t>VU5-PR-A100-P-SSS-C</t>
  </si>
  <si>
    <t>VCHB-VCMS-P-SSS-C</t>
  </si>
  <si>
    <t>WS-P-SSS-C</t>
  </si>
  <si>
    <t>VI-SRM-P-SSS-C</t>
  </si>
  <si>
    <t>Professional Services Credits</t>
  </si>
  <si>
    <t>PSO Fee</t>
  </si>
  <si>
    <t>MAINTENANCE RENEWAL of EXISTING VMWARE LICENSES</t>
  </si>
  <si>
    <t>NEW VMWARE LICENSES and MAINTENANCE</t>
  </si>
  <si>
    <t>SUBTOTAL:</t>
  </si>
  <si>
    <t>GRAND TOTAL:</t>
  </si>
  <si>
    <t>IN WITNESS WHEREOF, each party hereto warrants and represents that this Order Form has been executed by a duly authorized representative of such party, and it constitutes the legal, valid and binding obligation of such party.</t>
  </si>
  <si>
    <t>Training provider (VMware or reseller name):</t>
  </si>
  <si>
    <t>Course Dates:</t>
  </si>
  <si>
    <t>Consulting Date:</t>
  </si>
  <si>
    <t>Qty</t>
  </si>
  <si>
    <t>FUSION</t>
  </si>
  <si>
    <t>THINAPP</t>
  </si>
  <si>
    <t>vCLOUD</t>
  </si>
  <si>
    <t>vSPHERE</t>
  </si>
  <si>
    <t>WORKSTATION</t>
  </si>
  <si>
    <t>vFABRIC</t>
  </si>
  <si>
    <t>DISCONTINUED PRODUCTS</t>
  </si>
  <si>
    <t>END USER CONTACT INFORMATION</t>
  </si>
  <si>
    <t>VMWARE TRAINING &amp; CONSULTING FORM</t>
  </si>
  <si>
    <t xml:space="preserve"> Total PSOs Required:</t>
  </si>
  <si>
    <t>Service Name:</t>
  </si>
  <si>
    <t>I want to save these PSO credits for future use.</t>
  </si>
  <si>
    <t>Course SKU/Code:</t>
  </si>
  <si>
    <t>Service SKU/Code:</t>
  </si>
  <si>
    <t>New VMware Products &amp; Pricing (and Maintenance)</t>
  </si>
  <si>
    <t>City/State/Zip:</t>
  </si>
  <si>
    <t>COURSE ATTENDEES</t>
  </si>
  <si>
    <t>GO TO (Product Name/Family):</t>
  </si>
  <si>
    <t>Fusion</t>
  </si>
  <si>
    <t>ThinApp</t>
  </si>
  <si>
    <t>vCloud</t>
  </si>
  <si>
    <t>vFabric</t>
  </si>
  <si>
    <t>vSphere</t>
  </si>
  <si>
    <t>Workstation</t>
  </si>
  <si>
    <t>MAINTENANCE RENEWAL</t>
  </si>
  <si>
    <t>NEW PRODUCTS</t>
  </si>
  <si>
    <t>(Existing OARnet licenses ONLY.)</t>
  </si>
  <si>
    <t>ATTACHMENT 1 - ORDER SUMMARY</t>
  </si>
  <si>
    <t>• vCenter Server Heartbeat</t>
  </si>
  <si>
    <t>• ThinApp Suite</t>
  </si>
  <si>
    <t>• vCenter Site Recovery Manager (per CPU)</t>
  </si>
  <si>
    <t>ENTITY NAME:</t>
  </si>
  <si>
    <t>VC-CMW-C</t>
  </si>
  <si>
    <t>VC-CMW-P-SSS-C</t>
  </si>
  <si>
    <t>• vCenter Configuration Manager Workstation - Linux/Windows</t>
  </si>
  <si>
    <t>CL5-NSSTD25-P-SSS-C</t>
  </si>
  <si>
    <t>CL5-NSADV25-P-SSS-C</t>
  </si>
  <si>
    <t>• vCloud Suite Standard</t>
  </si>
  <si>
    <t>• vCloud Suite Advanced</t>
  </si>
  <si>
    <t>• vCloud Suite Enterprise</t>
  </si>
  <si>
    <t>• Fusion Professional Edition, ESD  (SnS is optional)</t>
  </si>
  <si>
    <t>• Mirage Bundle for 10 named Users</t>
  </si>
  <si>
    <t>MG-10-BUN-P-SSS-C</t>
  </si>
  <si>
    <t>• Workstation - Windows/Linux (SnS is optional)</t>
  </si>
  <si>
    <t>EXISTING LICENSE UPGRADES</t>
  </si>
  <si>
    <t>• vCloud Automation Center Development Kit - per Instance</t>
  </si>
  <si>
    <t>VS5-MENT-AK-P-SSS-C</t>
  </si>
  <si>
    <t>VS5-MEPL-AK-P-SSS-C</t>
  </si>
  <si>
    <t>VC56-STD25-P-SSS-C</t>
  </si>
  <si>
    <t>VC56-ADV25-P-SSS-C</t>
  </si>
  <si>
    <t>HZ-WSP-10-P-SSS-C</t>
  </si>
  <si>
    <t>HZ-WSP-100-P-SSS-C</t>
  </si>
  <si>
    <t>HZ-MRG-10-P-SSS-C</t>
  </si>
  <si>
    <t>HZ-MRG-100-P-SSS-C</t>
  </si>
  <si>
    <t>VF-DD2-25VM-C</t>
  </si>
  <si>
    <t>VF-DD2-25VM-P-SSS-C</t>
  </si>
  <si>
    <t>• Horizon Workspace 10 Pack</t>
  </si>
  <si>
    <t>• Horizon Workspace 100 Pack</t>
  </si>
  <si>
    <t>• Horizon Mirage 10 Pack</t>
  </si>
  <si>
    <t>• Horizon Mirage 100 Pack</t>
  </si>
  <si>
    <t>• Horizon View 5 Bundle: 10 Pack</t>
  </si>
  <si>
    <t>• Horizon View 5 Bundle: 100 Pack</t>
  </si>
  <si>
    <t>VC56-ENT25-P-SSS-C</t>
  </si>
  <si>
    <t>• Horizon View 5 Add-On: 10 Pack</t>
  </si>
  <si>
    <t>• Horizon View 5 Add-On: 100 Pack</t>
  </si>
  <si>
    <t>IT BUSINESS/FINANCIAL MANAGEMENT</t>
  </si>
  <si>
    <t>DF-ITBM-FND-C</t>
  </si>
  <si>
    <t>DF-ITBM-FND-P-SSS-C</t>
  </si>
  <si>
    <t>VC-LIS-25-C</t>
  </si>
  <si>
    <t>VC-LIS-25-P-SSS-C</t>
  </si>
  <si>
    <t>THIN5-STE-C</t>
  </si>
  <si>
    <t>THIN5-STE-P-SSS-C</t>
  </si>
  <si>
    <t>THIN5-100PK-C</t>
  </si>
  <si>
    <t>THIN5-100PK-P-SSS-C</t>
  </si>
  <si>
    <t>NEW</t>
  </si>
  <si>
    <t>1 yr SnS Fee</t>
  </si>
  <si>
    <t>CA6-DEVK-C</t>
  </si>
  <si>
    <t>CA6-DEVK-P-SSS-C</t>
  </si>
  <si>
    <t>CA6-ENT25-P-SSS-C</t>
  </si>
  <si>
    <t>CA6-AUTDT25-P-SSS-C</t>
  </si>
  <si>
    <t>• vCloud Director (25 VM Pack)</t>
  </si>
  <si>
    <t>VC-CD-25VM-P-SSS-C</t>
  </si>
  <si>
    <t>CA6-ADV25-C</t>
  </si>
  <si>
    <t>• ThinApp Client</t>
  </si>
  <si>
    <t>THIN4-CL-P-SSS-C</t>
  </si>
  <si>
    <t>VS5-MSTD-AK-P-SSS-C</t>
  </si>
  <si>
    <t>VS5-ES-MSTD-AK-UG-C</t>
  </si>
  <si>
    <t>VS5-ESP-MSTD-AK-UG-C</t>
  </si>
  <si>
    <t>DF-ITFM5-C</t>
  </si>
  <si>
    <t>DF-ITFM5-P-SSS-C</t>
  </si>
  <si>
    <t>• IT Business Management Additional User</t>
  </si>
  <si>
    <t>• IT Business Management Read-Only</t>
  </si>
  <si>
    <t>• IT Financial Management Additional User</t>
  </si>
  <si>
    <t>• IT Financial Management Read-Only</t>
  </si>
  <si>
    <t>DF-ITBM-ADD-C</t>
  </si>
  <si>
    <t>DF-ITBM-P-SSS-C</t>
  </si>
  <si>
    <t>DF-ITBM5-C</t>
  </si>
  <si>
    <t>DF-ITBM5-P-SSS-C</t>
  </si>
  <si>
    <t>DF-ITFM-FND-C</t>
  </si>
  <si>
    <t>DF-ITFM-FND-P-SSS-C</t>
  </si>
  <si>
    <t>DF-ITFM-ADD-C</t>
  </si>
  <si>
    <t>DF-ITFM-ADD-P-SSS-C</t>
  </si>
  <si>
    <t>NX-VS-C</t>
  </si>
  <si>
    <t>NX-VS-P-SSS-C</t>
  </si>
  <si>
    <t>NX-CLAD-C</t>
  </si>
  <si>
    <t>NX-CLAD-P-SSS-C</t>
  </si>
  <si>
    <t>HZ-STD-10-C</t>
  </si>
  <si>
    <t>HZ-STD-10-P-SSS-C</t>
  </si>
  <si>
    <t>HZ-STD-100-C</t>
  </si>
  <si>
    <t>HZ-STD-100-P-SSS-C</t>
  </si>
  <si>
    <t>HZ-ADVC-10-C</t>
  </si>
  <si>
    <t>HZ-ADVC-10-P-SSS-C</t>
  </si>
  <si>
    <t>HZ-ADVC-100-C</t>
  </si>
  <si>
    <t>HZ-ADVC-100-P-SSS-C</t>
  </si>
  <si>
    <t>HZ-ADVN-10-C</t>
  </si>
  <si>
    <t>HZ-ADVN-10-P-SSS-C</t>
  </si>
  <si>
    <t>HZ-ADVN-100-C</t>
  </si>
  <si>
    <t>HZ-ADVN-100-P-SSS-C</t>
  </si>
  <si>
    <t>HZ-ENTC-10-C</t>
  </si>
  <si>
    <t>HZ-ENTC-10-P-SSS-C</t>
  </si>
  <si>
    <t>HZ-ENTC-100-C</t>
  </si>
  <si>
    <t>HZ-ENTC-100-P-SSS-C</t>
  </si>
  <si>
    <t>HZ-ENTN-10-C</t>
  </si>
  <si>
    <t>HZ-ENTN-10-P-SSS-C</t>
  </si>
  <si>
    <t>HZ-ENTN-100-C</t>
  </si>
  <si>
    <t>HZ-ENTN-100-P-SSS-C</t>
  </si>
  <si>
    <t>HZ-MRG-ADVN-10-UG-C</t>
  </si>
  <si>
    <t>HZ-MRG-ADVN-100-UG-C</t>
  </si>
  <si>
    <t>HZ-VU-ADVC-10-UG-C</t>
  </si>
  <si>
    <t>HZ-VU-ADVC-100-UG-C</t>
  </si>
  <si>
    <t>HZ-VU-ENTC-10-UG-C</t>
  </si>
  <si>
    <t>HZ-VU-ENTC-100-UG-C</t>
  </si>
  <si>
    <t>HZ-ADVC-ENTC-10-UG-C</t>
  </si>
  <si>
    <t>HZ-ADV-ENTC-100-UG-C</t>
  </si>
  <si>
    <t>HZ-ADVN-ENTN-10-UG-C</t>
  </si>
  <si>
    <t>HZ-ADV-ENTN-100-UG-C</t>
  </si>
  <si>
    <t xml:space="preserve">• NSX vSphere  </t>
  </si>
  <si>
    <t>• NSX vSphere - vCloud Suite Add-on</t>
  </si>
  <si>
    <t>• Virtual SAN for 1-Processor</t>
  </si>
  <si>
    <t>Billing Contact</t>
  </si>
  <si>
    <t>CUSTOMER:</t>
  </si>
  <si>
    <t>Entity / Customer / End User Name:</t>
  </si>
  <si>
    <r>
      <t xml:space="preserve">Portal Folder Name </t>
    </r>
    <r>
      <rPr>
        <b/>
        <i/>
        <sz val="10"/>
        <color indexed="8"/>
        <rFont val="Arial"/>
        <family val="2"/>
      </rPr>
      <t>(if known)</t>
    </r>
    <r>
      <rPr>
        <b/>
        <sz val="10"/>
        <color indexed="8"/>
        <rFont val="Arial"/>
        <family val="2"/>
      </rPr>
      <t>:</t>
    </r>
  </si>
  <si>
    <t xml:space="preserve">                                    Is the training a public course (open enrollment) or an on-site custom course? (Check one)</t>
  </si>
  <si>
    <t>HZ-DS-100-C</t>
  </si>
  <si>
    <t>HZ-DS-100-P-SSS-C</t>
  </si>
  <si>
    <t>WSP-10-C</t>
  </si>
  <si>
    <t>WSP-10-P-SSS-C</t>
  </si>
  <si>
    <t>WSP-100-C</t>
  </si>
  <si>
    <t>WSP-100-P-SSS-C</t>
  </si>
  <si>
    <t>HZ-STD-A10-C</t>
  </si>
  <si>
    <t>HZ-STD-A10-P-SSS-C</t>
  </si>
  <si>
    <t>HZ-STD-A100-C</t>
  </si>
  <si>
    <t>HZ-STD-A100-P-SSS-C</t>
  </si>
  <si>
    <t>HZ-MG5-ADVC-10-UG-C</t>
  </si>
  <si>
    <t>HZ-MG5-ADVC-100-UG-C</t>
  </si>
  <si>
    <t>HZ-VAD-ADVC-10-UG-C</t>
  </si>
  <si>
    <t>HZ-VAD-ADVC-100-UG-C</t>
  </si>
  <si>
    <t>HZ-VAD-ENTC-10-UG-C</t>
  </si>
  <si>
    <t>HZ-VAD-ENTC-100-UG-C</t>
  </si>
  <si>
    <t>HZ-ENTA-STDA10-UG-C</t>
  </si>
  <si>
    <t>HZ-ENTA-STDA100-UG-C</t>
  </si>
  <si>
    <t>HZ-WSP-ADVN-10-UG-C</t>
  </si>
  <si>
    <t>HZ-WSP-ADVN-100-UG-C</t>
  </si>
  <si>
    <t>HZ-CL-STDA10-UG-C</t>
  </si>
  <si>
    <t>VC-EPIC-C</t>
  </si>
  <si>
    <t>VC-EPIC-P-SSS-C</t>
  </si>
  <si>
    <t>VC-LIS-CPU-C</t>
  </si>
  <si>
    <t>VC-LIS-CPU-P-SSS-C</t>
  </si>
  <si>
    <t>VS5-ESP-VEPL-AK-UG-C</t>
  </si>
  <si>
    <t>VS5-VEPLAK-2M-PSSS-C</t>
  </si>
  <si>
    <t>VS5-ES-VEPL-AK-UG-C</t>
  </si>
  <si>
    <t>V-MCC-PL-ANY-DEV-C</t>
  </si>
  <si>
    <t>V-MCC-MF-ANY-DEV-C</t>
  </si>
  <si>
    <t>V-MS-PL-DEV-LT-C</t>
  </si>
  <si>
    <t>V-MS-MF-DEV-LT-C</t>
  </si>
  <si>
    <t>V-MS-PL-DEV-RG-C</t>
  </si>
  <si>
    <t>V-MS-MF-DEV-RG-C</t>
  </si>
  <si>
    <t>V-GMS-PL-DEV-C</t>
  </si>
  <si>
    <t>V-GMS-MF-DEV-C</t>
  </si>
  <si>
    <t>V-OMS-PL-DEV-C</t>
  </si>
  <si>
    <t>V-OMS-MF-DEV-C</t>
  </si>
  <si>
    <t>V-UPG-MCV-PL-MCC-C</t>
  </si>
  <si>
    <t>V-UPG-MCV-MF-MCC-C</t>
  </si>
  <si>
    <t>V-UPG-GMS-PL-OMS-C</t>
  </si>
  <si>
    <t>V-UPG-GMS-MF-OMS-C</t>
  </si>
  <si>
    <t>VR-OIST-BUN-C</t>
  </si>
  <si>
    <t>VR-OIST-BUN-P-SSS-C</t>
  </si>
  <si>
    <t>VR-AT-ADV25-C</t>
  </si>
  <si>
    <t>VR-AT-ADV25-P-SSS-C</t>
  </si>
  <si>
    <t>VR-AT-ENT25-C</t>
  </si>
  <si>
    <t>VR-AT-ENT25-P-SSS-C</t>
  </si>
  <si>
    <t>VR-CMP-ENT-C</t>
  </si>
  <si>
    <t>VR-CMP-ENT-P-SSS-C</t>
  </si>
  <si>
    <t>VR-STD-CMPENT-UG-C</t>
  </si>
  <si>
    <t>VR-LIS-OIST-UG-C</t>
  </si>
  <si>
    <t>VR-LIS-CMPENT-UG-C</t>
  </si>
  <si>
    <t>VR-OSTD-CMPENT-UG-C</t>
  </si>
  <si>
    <t>VR-OADV-CMPENT-UG-C</t>
  </si>
  <si>
    <t>VR-OENT-CMPENT-UG-C</t>
  </si>
  <si>
    <t>VR-ADA-OIST-UG-C</t>
  </si>
  <si>
    <t>VR-CADV-CMPENT-UG-C</t>
  </si>
  <si>
    <t>VR-CENT-CMPENT-UG-C</t>
  </si>
  <si>
    <t>VR-AT-ADV-ENT-UG-C</t>
  </si>
  <si>
    <t>AIRWATCH</t>
  </si>
  <si>
    <t>vREALIZE</t>
  </si>
  <si>
    <t>vCENTER OPERATIONS MANAGEMENT</t>
  </si>
  <si>
    <t>vSPHERE REMOTE/BRANCH OFFICE</t>
  </si>
  <si>
    <t>• AirWatch by VMware Secure Content Locker Collaborate</t>
  </si>
  <si>
    <t>• vSphere Remote Office Branch Office Advanced (25 VM pack)</t>
  </si>
  <si>
    <t>• vSphere Remote Office Branch Office Standard (25 VM pack)</t>
  </si>
  <si>
    <t>vSPHERE ESSENTIALS PLUS</t>
  </si>
  <si>
    <t>vSPHERE ESSENTIALS PLUS for RETAIL &amp; BRANCH OFFICES</t>
  </si>
  <si>
    <t>AIRWATCH SERCURE CONTENT LOCKER COLLABORATE</t>
  </si>
  <si>
    <t>AIRWATCH ORANGE MGMT SUITE</t>
  </si>
  <si>
    <t>AIRWATCH BLUE MGMT SUITE</t>
  </si>
  <si>
    <t>AIRWATCH YELLOW MGMT SUITE</t>
  </si>
  <si>
    <t xml:space="preserve">•••••••••••• vSPHERE •••••••••••• </t>
  </si>
  <si>
    <t xml:space="preserve">•••••••••••• WORKSTATION •••••••••••• </t>
  </si>
  <si>
    <t>• Upgrade: vCenter Server Foundation to Standard</t>
  </si>
  <si>
    <t>vSPHERE ENTERPRISE</t>
  </si>
  <si>
    <t>vSPHERE ENTERPRISE PLUS</t>
  </si>
  <si>
    <t>vSPHERE w/ OPS MGMT STANDARD</t>
  </si>
  <si>
    <t>vSPHERE w/ OPS MGMT ENTERPRISE</t>
  </si>
  <si>
    <t>vSPHERE w/ OPS MGMT ENTERPRISE PLUS</t>
  </si>
  <si>
    <t>vSPHERE w/ OPS MGMT STANDARD ACCELERATION KIT</t>
  </si>
  <si>
    <t>vSPHERE w/ OPS MGMT ENTERPRISE ACCELERATION KIT</t>
  </si>
  <si>
    <t>vSPHERE w/ OPS MGMT ENTERPRISE PLUS ACCELERATION KIT</t>
  </si>
  <si>
    <t>vREALIZE OPERATIONS INSIGHT</t>
  </si>
  <si>
    <t>vREALIZE CLOUD MGMT PLATFORM ENTERPRISE</t>
  </si>
  <si>
    <t>HORIZON VIEW STANDARD ADD-ON</t>
  </si>
  <si>
    <t>HORIZON ADVANCED (NAMED USERS)</t>
  </si>
  <si>
    <t>HORIZON ADVANCED (CONCURRENT USERS)</t>
  </si>
  <si>
    <t>HORIZON ENTERPRISE (NAMED USERS)</t>
  </si>
  <si>
    <t>HORIZON ENTERPRISE (CONCURRENT USERS)</t>
  </si>
  <si>
    <t>• Upgrade: AirWatch Green Mgmt Suite to Orange Mgmt Suite</t>
  </si>
  <si>
    <t>• Upgrade: vSphere STD to vCloud Suite STD</t>
  </si>
  <si>
    <t>• Upgrade: vSphere ENT to vCloud Suite STD</t>
  </si>
  <si>
    <t>• Upgrade: vSphere ENT PLUS to vCloud Suite STD</t>
  </si>
  <si>
    <t>• Upgrade: vCloud Suite STD to vCloud Suite ADV</t>
  </si>
  <si>
    <t>• Upgrade: vSphere STD to vCloud Suite ADV</t>
  </si>
  <si>
    <t>• Upgrade: vSphere ENT to vCloud Suite ADV</t>
  </si>
  <si>
    <t>• Upgrade: vCloud Suite ADV to vCloud Suite ENT</t>
  </si>
  <si>
    <t>• Upgrade: vSphere ENT to vCloud Suite ENT</t>
  </si>
  <si>
    <t>• Upgrade: vCloud Suite STD to vCloud Suite ENT</t>
  </si>
  <si>
    <t>• Upgrade: vSphere STD to vCloud Suite ENT</t>
  </si>
  <si>
    <t>• Upgrade: vSphere ENT PLUS to vCloud Suite ENT</t>
  </si>
  <si>
    <t xml:space="preserve">•••••••••••• vREALIZE •••••••••••• </t>
  </si>
  <si>
    <t xml:space="preserve">•••••••••••• vCLOUD •••••••••••• </t>
  </si>
  <si>
    <t xml:space="preserve">•••••••••••• HORIZON •••••••••••• </t>
  </si>
  <si>
    <t xml:space="preserve">••••••••••••  FUSION •••••••••••• </t>
  </si>
  <si>
    <t xml:space="preserve">••••••••••••  AIRWATCH •••••••••••• </t>
  </si>
  <si>
    <t>UPGRADE Products &amp; Pricing (and Maintenance)</t>
  </si>
  <si>
    <t>• Upgrade: AirWatchSecContentLockView to S.C.L. Collaborate</t>
  </si>
  <si>
    <t>• Upgrade: ThinAppClient to Horizon View STD Add-On (10pack)</t>
  </si>
  <si>
    <t>• Upgrade: HorizonViewENT Add-on to ViewSTDAdd-On (10pack)</t>
  </si>
  <si>
    <t>• Upgrade: HorizonViewENT Add-on to ViewSTDAdd-On (100pack)</t>
  </si>
  <si>
    <t>• Upgrade: Workspace to HorizonADV (10pk)(Named Users)</t>
  </si>
  <si>
    <t>• Upgrade: HorizonMirage to HorizonADV (10pk)(Named Users)</t>
  </si>
  <si>
    <t>• Upgrade: Workspace to HorizonADV (100pk)(Named Users)</t>
  </si>
  <si>
    <t>• Upgrade: HorizonMirage to HorizonADV (100pk)(Named Users)</t>
  </si>
  <si>
    <t>• Horizon DaaS On Premise Platform: 100-pack</t>
  </si>
  <si>
    <t>• Horizon View Standard Add-On: 10 pack (CCU)</t>
  </si>
  <si>
    <t>• Horizon View Standard Add-On: 100 pack (CCU)</t>
  </si>
  <si>
    <t>• Horizon View Standard Edition (10 pack) (CCU)</t>
  </si>
  <si>
    <t>• Horizon View Standard Edition (100 pack) (CCU)</t>
  </si>
  <si>
    <t>• Horizon Workspace Portal: 10 pack</t>
  </si>
  <si>
    <t>• Horizon Workspace Portal: 100 pack</t>
  </si>
  <si>
    <t>• IT Business Management Foundation package</t>
  </si>
  <si>
    <t>• IT Financial Management Foundation package</t>
  </si>
  <si>
    <t>• Virtual SAN for Desktop (10 pack) CCU</t>
  </si>
  <si>
    <t>• Virtual SAN for Desktop (100 pack) CCU</t>
  </si>
  <si>
    <t>• vCenter Operations Mgmt Suite STD (25 VM pack)</t>
  </si>
  <si>
    <t>• vCenter Operations Management pack for EPIC</t>
  </si>
  <si>
    <t>• vFabric Data Director 2.x License (25 VM pack)</t>
  </si>
  <si>
    <t>• vSphere Desktop (100 VM pack)</t>
  </si>
  <si>
    <t>• Upgrade: Horizon Mirage to Horizon ADV (10 pack) (CCU)</t>
  </si>
  <si>
    <t>• Upgrade: Horizon View Add-on to Horizon ADV (10 pack) (CCU)</t>
  </si>
  <si>
    <t>• Upgrade: Horizon View STD to ADV (10 pack) (CCU)</t>
  </si>
  <si>
    <t>• Upgrade: Horizon Mirage to Horizon ADV (100 pack) (CCU)</t>
  </si>
  <si>
    <t>• Upgrade: Horizon View Add-on to Horizon ADV (100 pack) (CCU)</t>
  </si>
  <si>
    <t>• Upgrade: Horizon View STD to ADV (100 pack) (CCU)</t>
  </si>
  <si>
    <t>• Upgrade: Horizon ADV to ENT (10 pack) (Named Users)</t>
  </si>
  <si>
    <t>• Upgrade: Horizon ADV to ENT (100 pack) (Named Users)</t>
  </si>
  <si>
    <t>• Upgrade: Horizon View Add-on to Horizon ENT (10 pack) (CCU)</t>
  </si>
  <si>
    <t>• Upgrade: Horizon View STD to ENT (10 pack) (CCU)</t>
  </si>
  <si>
    <t>• Upgrade: Horizon ADV to ENT (10 pack) (CCU)</t>
  </si>
  <si>
    <t>• Upgrade: Horizon View Add-on to Horizon ENT (100 pack) (CCU)</t>
  </si>
  <si>
    <t>• Upgrade: Horizon View STD to ENT (100 pack) (CCU)</t>
  </si>
  <si>
    <t>• Upgrade: Horizon ADV to ENT (100 pack) (CCU)</t>
  </si>
  <si>
    <t>• vRealize Automation ADV Public Cloud Extension (25 OSI pack)</t>
  </si>
  <si>
    <t>• vRealize Automation ENT Public Cloud Extension (25 OSI pack)</t>
  </si>
  <si>
    <t>• vCenter Operations Mgmt Suite ADV (25 OperatingSysInstance pack)</t>
  </si>
  <si>
    <t>• vCenter Operations Mgmt Suite ENT (25 OperatingSysInstance pack)</t>
  </si>
  <si>
    <t>• Upgrade: vSphereEssent to vSphere w/OpsMgmt STD Accel Kit</t>
  </si>
  <si>
    <t>• Upgrade: vSphereEssentPlus to vSphere w/OpsMgmt STD Accel Kit</t>
  </si>
  <si>
    <t>• Upgrade: vSphereEssentPl to vSphere w/OpsMgtENTPL Accel Kit</t>
  </si>
  <si>
    <t>• Upgrade: vSphereEssent to vSphere w/OpsMgt ENTPL Accel Kit</t>
  </si>
  <si>
    <t>Airwatch</t>
  </si>
  <si>
    <t>vRealize</t>
  </si>
  <si>
    <t>Horizon</t>
  </si>
  <si>
    <t>UPGRADE PRODUCTS</t>
  </si>
  <si>
    <t>GO TO RENEWALS</t>
  </si>
  <si>
    <t>If a public course, Listt location (City, State):</t>
  </si>
  <si>
    <t xml:space="preserve">   NOTES:</t>
  </si>
  <si>
    <t xml:space="preserve">   All product support under this contract is at the VMware Production Level.</t>
  </si>
  <si>
    <t xml:space="preserve">   All products require the license and maintenance to be purchased from OARnet.</t>
  </si>
  <si>
    <t>• vSphere Essentials Plus Kit (3 hosts)</t>
  </si>
  <si>
    <t>UPGRADE</t>
  </si>
  <si>
    <t>RENEWAL</t>
  </si>
  <si>
    <t>FUS-PRO-P-SSS-C</t>
  </si>
  <si>
    <t>APP VOLUME</t>
  </si>
  <si>
    <t>CV-CCU-10-C</t>
  </si>
  <si>
    <t>CV-CCU-10-P-SSS-C</t>
  </si>
  <si>
    <t>CV-CCU-100-C</t>
  </si>
  <si>
    <t>CV-CCU-100-P-SSS-C</t>
  </si>
  <si>
    <t>HORIZON</t>
  </si>
  <si>
    <t>• App Volumes 10 Pack (CCU)</t>
  </si>
  <si>
    <t>• App Volumes 100 Pack (CCU)</t>
  </si>
  <si>
    <t>HZ-FLX-10-C</t>
  </si>
  <si>
    <t>HZ-FLX-10-P-SSS-C</t>
  </si>
  <si>
    <t>MIRAGE</t>
  </si>
  <si>
    <t>MGP-10-C</t>
  </si>
  <si>
    <t>MGP-10-P-SSS-C</t>
  </si>
  <si>
    <t>MGP-100-C</t>
  </si>
  <si>
    <t>MGP-100-P-SSS-C</t>
  </si>
  <si>
    <t>NSX</t>
  </si>
  <si>
    <t>NX-MHV-C</t>
  </si>
  <si>
    <t>NX-MHV-3P-SSS-C</t>
  </si>
  <si>
    <t>PIVOTAL</t>
  </si>
  <si>
    <t>PV-GFXD-CPU-C</t>
  </si>
  <si>
    <t>PV-GFXD-CPU-P-SSS-C</t>
  </si>
  <si>
    <t>PLAYER</t>
  </si>
  <si>
    <t>PLAY7-PRO-C</t>
  </si>
  <si>
    <t>PLAY7-PRO-P-SSS-C</t>
  </si>
  <si>
    <t>HZ-APV-ENTC-10-UG-C</t>
  </si>
  <si>
    <t>HZ-APV-ENTC-100-UG-C</t>
  </si>
  <si>
    <t>HORIZON FLEX</t>
  </si>
  <si>
    <t>HZ-FUS56-FLX-UG-C</t>
  </si>
  <si>
    <t>HZ-FLX-1-P-SSS-C</t>
  </si>
  <si>
    <t>HZ-FUSPL7-FLX-UG-C</t>
  </si>
  <si>
    <t>vREALIZE SUITE</t>
  </si>
  <si>
    <t>VR-STD-STEADV-UG-C</t>
  </si>
  <si>
    <t>VR-STE-ADV-P-SSS-C</t>
  </si>
  <si>
    <t>HZ-MGP-ADVC-10-UG-C</t>
  </si>
  <si>
    <t>HZ-MGP-ADVN-10-UG-C</t>
  </si>
  <si>
    <t>HZ-MGP-ADVC-100-UG-C</t>
  </si>
  <si>
    <t>HZ-MGP-ADVN-100-UG-C</t>
  </si>
  <si>
    <t>NSX for MULTI-HYPERVISOR</t>
  </si>
  <si>
    <t>NX-CLAD-MHV-UG-C</t>
  </si>
  <si>
    <t>NX-MHV-P-SSS-C</t>
  </si>
  <si>
    <t>NX-VS-MHV-UG-C</t>
  </si>
  <si>
    <t>PLAYER PRO</t>
  </si>
  <si>
    <t>PLAY7-PRO-PLAY6-UG-C</t>
  </si>
  <si>
    <t>VR-LIS-STEADV-UG-C</t>
  </si>
  <si>
    <t>VR-OADV-STEADV-UG-C</t>
  </si>
  <si>
    <t>VR-OSTD-STEADV-UG-C</t>
  </si>
  <si>
    <t>VR-CADV-STEADV-UG-C</t>
  </si>
  <si>
    <t>CA6-ADV25-ENT25-UG-C</t>
  </si>
  <si>
    <t>VR-BOSTD-STEADV-UG-C</t>
  </si>
  <si>
    <t>• Horizon FLEX 10 pack (Per Device)</t>
  </si>
  <si>
    <t>• Mirage for Physical: 10 Pack</t>
  </si>
  <si>
    <t>• Mirage for Physical: 100 Pack</t>
  </si>
  <si>
    <t>• NSX for Multi-Hypervisor per Processor</t>
  </si>
  <si>
    <t>• Pivotal GemFire XD (Per Core)</t>
  </si>
  <si>
    <t>• Upgrade: NSX for vSphere to NSX for Multi-Hypervisor</t>
  </si>
  <si>
    <t>• Upgrade: Player 6 Plus to Player 7 Pro</t>
  </si>
  <si>
    <t>• Upgrade: MiragePhysical to HorizonADV (10pk)(Named Users)</t>
  </si>
  <si>
    <t>• Upgrade: MiragePhysical to HorizonADV (100pk)(Named Users)</t>
  </si>
  <si>
    <t>• Upgrade: MiragePhysical to Horizon ADV (10 Pack) (CCU)</t>
  </si>
  <si>
    <t>• Upgrade: MiragePhysical to Horizon ADV (100 Pack) (CCU)</t>
  </si>
  <si>
    <t>• Upgrade: App Volumes to Horizon ENT (10 Pack) (CCU)</t>
  </si>
  <si>
    <t>• Upgrade: App Volumes to Horizon ENT (100 Pack) (CCU)</t>
  </si>
  <si>
    <t>• Upgrade: Fusion 5 or 6 Pro to Horizon FLEX per Device</t>
  </si>
  <si>
    <t>VMware Price Quote</t>
  </si>
  <si>
    <t>Customer Name:</t>
  </si>
  <si>
    <t>Quote #:</t>
  </si>
  <si>
    <t>New Licenses</t>
  </si>
  <si>
    <t>Upgrade Licenses:</t>
  </si>
  <si>
    <t>Maintenance Renewals</t>
  </si>
  <si>
    <t>• ThinApp Client (100 pack)</t>
  </si>
  <si>
    <t>• vCenter Site Recovery Manager Standard (25 VM pack)</t>
  </si>
  <si>
    <t>• vCenter Site Recovery Manager Enterprise (25 VM pack)</t>
  </si>
  <si>
    <t>• vRealize Operations Insight</t>
  </si>
  <si>
    <t>• Upgrade: Fusion Pro/Player Pro to Horizon FLEX per Device</t>
  </si>
  <si>
    <t>vREALIZE BUSINESS</t>
  </si>
  <si>
    <t>VR6-BSTD-BADV-UG-C</t>
  </si>
  <si>
    <t>VR6-BADV-P-SSS-C</t>
  </si>
  <si>
    <t>VR6-BSTD-BENT-UG-C</t>
  </si>
  <si>
    <t>VR6-BENT-P-SSS-C</t>
  </si>
  <si>
    <t>VR6-BADV-BENT-UG-C</t>
  </si>
  <si>
    <t>VR-RADV-STEADV-UG-C</t>
  </si>
  <si>
    <t>VR-RSTD-STEADV-UG-C</t>
  </si>
  <si>
    <t>vREALIZE PUBLIC CLOUD EXTENSION</t>
  </si>
  <si>
    <t>VR6-PCADV-ENT-UG-C</t>
  </si>
  <si>
    <t>VR6-PCENT25-P-SSS-C</t>
  </si>
  <si>
    <t>VR6-BSTD25-C</t>
  </si>
  <si>
    <t>VR6-BSTD25-P-SSS-C</t>
  </si>
  <si>
    <t>VR6-BSTD-C</t>
  </si>
  <si>
    <t>VR6-BSTD-P-SSS-C</t>
  </si>
  <si>
    <t>VR6-BADV-C</t>
  </si>
  <si>
    <t>VR6-BENT-C</t>
  </si>
  <si>
    <t>VR-CODE-CPU-C</t>
  </si>
  <si>
    <t>VR-CODE-CPU-P-SSS-C</t>
  </si>
  <si>
    <t>VR-CODE-OSI-C</t>
  </si>
  <si>
    <t>VR-CODE-OSI-P-SSS-C</t>
  </si>
  <si>
    <t>• vRealize Code Stream (Per CPU)</t>
  </si>
  <si>
    <t>• vRealize Code Stream (Per OSI)</t>
  </si>
  <si>
    <t>VF-HYPM5-C</t>
  </si>
  <si>
    <t>VF-HYPM5-P-SSS-C</t>
  </si>
  <si>
    <t>VR6-VU100-C</t>
  </si>
  <si>
    <t>VR6-VU100-P-SSS-C</t>
  </si>
  <si>
    <t>VR6-PCADV25-C</t>
  </si>
  <si>
    <t>VR6-PCADV25-P-SSS-C</t>
  </si>
  <si>
    <t>VR6-PCENT25-C</t>
  </si>
  <si>
    <t>• vRealize Hyperic Perpetual License (Per Machine)</t>
  </si>
  <si>
    <t>• vRealize Operations for Horizon: 100 Concurrent User Pack</t>
  </si>
  <si>
    <t>• vRealize Operations Public Cloud Extension ADV (25 OSI Pack)</t>
  </si>
  <si>
    <t>• vRealize Operations Public Cloud Extension ENT (25 OSI Pack)</t>
  </si>
  <si>
    <t>VR-STE-ADV-C</t>
  </si>
  <si>
    <t>• Workspace Suite On Premise, Perpetual: 10 Named Users</t>
  </si>
  <si>
    <t>• Workspace Suite On Premise, Perpetual: 100 Named Users</t>
  </si>
  <si>
    <t>WORKSPACE SUITE</t>
  </si>
  <si>
    <t>WSP-STE-10-C</t>
  </si>
  <si>
    <t>WSP-STE-10-P-SSS-C</t>
  </si>
  <si>
    <t>WSP-STE-100-C</t>
  </si>
  <si>
    <t>WSP-STE-100-P-SSS-C</t>
  </si>
  <si>
    <t>vSPHERE KITS</t>
  </si>
  <si>
    <t>vSPHERE (OTHER)</t>
  </si>
  <si>
    <t>Mirage</t>
  </si>
  <si>
    <t>Pivotal</t>
  </si>
  <si>
    <t>Player</t>
  </si>
  <si>
    <t>vSphere Kits</t>
  </si>
  <si>
    <t>vSphere (Other)</t>
  </si>
  <si>
    <t>Workspace Suite</t>
  </si>
  <si>
    <t>• Player Pro</t>
  </si>
  <si>
    <t>• vRealize Business Standard (25 OSI Pack)</t>
  </si>
  <si>
    <t>• vRealize Business Standard (Per CPU)</t>
  </si>
  <si>
    <t>• vRealize Business Advanced (Per CPU)</t>
  </si>
  <si>
    <t>• vRealize Business Enterprise (Per CPU)</t>
  </si>
  <si>
    <t>CONTINUENT</t>
  </si>
  <si>
    <t>• Continuent for Analytics &amp; Big Data - Per Cluster License</t>
  </si>
  <si>
    <t>CN-ABD-C</t>
  </si>
  <si>
    <t>CN-ABD-P-SSS-C</t>
  </si>
  <si>
    <t>• Continuent for Clustering - Per Database Server License</t>
  </si>
  <si>
    <t>CN-CP-C</t>
  </si>
  <si>
    <t>CN-CP-P-SSS-C</t>
  </si>
  <si>
    <t>• Continuent for Disaster Recovery - Per Database Server License</t>
  </si>
  <si>
    <t>CN-DR-C</t>
  </si>
  <si>
    <t>CN-DR-P-SSS-C</t>
  </si>
  <si>
    <t>• Continuent for Replication - Per Database Server License</t>
  </si>
  <si>
    <t>CN-RP-C</t>
  </si>
  <si>
    <t>CN-RP-P-SSS-C</t>
  </si>
  <si>
    <t>Continuent</t>
  </si>
  <si>
    <t>• vSphere Standard for 1 processor</t>
  </si>
  <si>
    <t>VS6-STD-C</t>
  </si>
  <si>
    <t>VS6-STD-P-SSS-C</t>
  </si>
  <si>
    <t>• vSphere Enterprise for 1 processor</t>
  </si>
  <si>
    <t>VS6-ENT-C</t>
  </si>
  <si>
    <t>VS6-ENT-P-SSS-C</t>
  </si>
  <si>
    <t>• vSphere Enterprise Plus for 1 processor</t>
  </si>
  <si>
    <t>VS6-EPL-C</t>
  </si>
  <si>
    <t>VS6-EPL-P-SSS-C</t>
  </si>
  <si>
    <t>VS6-OSTD-C</t>
  </si>
  <si>
    <t>VS6-OSTD-P-SSS-C</t>
  </si>
  <si>
    <t>VS6-OENT-P-SSS-C</t>
  </si>
  <si>
    <t>VS6-OEPL-P-SSS-C</t>
  </si>
  <si>
    <t>• AirWatch by VMware Mgt Suite for Laptops</t>
  </si>
  <si>
    <t>• AirWatch by VMware Mgt Suite for Rugged Devices</t>
  </si>
  <si>
    <t>• AirWatch by VMware Green Mgt Suite</t>
  </si>
  <si>
    <t>• AirWatch by VMware Orange Mgt Suite</t>
  </si>
  <si>
    <t>• AirWatch by VMware Blue Mgt Suite Perpetual, One Time Fee / Device</t>
  </si>
  <si>
    <t>V-BMS-PL-DV2-C</t>
  </si>
  <si>
    <t xml:space="preserve"> BMS15-PL-DEV</t>
  </si>
  <si>
    <t>• AirWatch by VMware Yellow Mgt Suite - Perpetual, One Time Fee / Device</t>
  </si>
  <si>
    <t>V-YMS-PL-DV2-C</t>
  </si>
  <si>
    <t>YMS15-PL-DEV</t>
  </si>
  <si>
    <t>HZ-APMC-10-C</t>
  </si>
  <si>
    <t>HZ-APMC-10-P-SSS-C</t>
  </si>
  <si>
    <t>HZ-APMC-100-C</t>
  </si>
  <si>
    <t>HZ-APMC-100-P-SSS-C</t>
  </si>
  <si>
    <t>IT BUSINESS MANAGEMENT (ITBM)</t>
  </si>
  <si>
    <t>• vRealize Business Advanced Additional User - perpetual license for 5 users</t>
  </si>
  <si>
    <t>BM-ADV-AD-C</t>
  </si>
  <si>
    <t>BM-ADV-AD-PSUP-C</t>
  </si>
  <si>
    <t>• vRealize Business Advanced Foundation Package - perpetual license for 5 users</t>
  </si>
  <si>
    <t>BM-ADV-FND-C</t>
  </si>
  <si>
    <t>BM-ADV-FND-PSUP-C</t>
  </si>
  <si>
    <t>BM-ADV-RO-C</t>
  </si>
  <si>
    <t>BM-ADV-RO-PSUP-C</t>
  </si>
  <si>
    <t>• vRealize Business Enterprise Additional User - perpetual license for 5 users</t>
  </si>
  <si>
    <t>BM-ENT-AD-C</t>
  </si>
  <si>
    <t>BM-ENT-AD-PSUP-C</t>
  </si>
  <si>
    <t>• vRealize Business Enterprise Foundation Package - perpetual license for 10 users</t>
  </si>
  <si>
    <t>BM-ENT-FND-C</t>
  </si>
  <si>
    <t>BM-ENT-FND-PSUP-C</t>
  </si>
  <si>
    <t>BM-ENT-RO-C</t>
  </si>
  <si>
    <t>BM-ENT-RO-PSUP-C</t>
  </si>
  <si>
    <t>• IT Business Mgt Foundation package</t>
  </si>
  <si>
    <t>• IT Business Mgt Additional User</t>
  </si>
  <si>
    <t>• IT Business Mgt Read-Only</t>
  </si>
  <si>
    <t>• IT Financial Mgt Foundation package</t>
  </si>
  <si>
    <t>• IT Financial Mgt Additional User</t>
  </si>
  <si>
    <t>• IT Financial Mgt Read-Only</t>
  </si>
  <si>
    <t>NSX / NICIRA</t>
  </si>
  <si>
    <t>• Pivotal App Suite v2 Perpetual License (1 core)</t>
  </si>
  <si>
    <t>PV-APP-STE-C</t>
  </si>
  <si>
    <t>PV-APP-STE-P-SSS-C</t>
  </si>
  <si>
    <t>NSX / Nicira</t>
  </si>
  <si>
    <t>USER ENVIRONMENT MANAGER</t>
  </si>
  <si>
    <t>ITBM</t>
  </si>
  <si>
    <t>User Evironment Mgr</t>
  </si>
  <si>
    <t>• User Environment Manager: 10 Pack (CCU)</t>
  </si>
  <si>
    <t>UEM-CCU-10-C</t>
  </si>
  <si>
    <t>UEM-CCU-10-P-SSS-C</t>
  </si>
  <si>
    <t>• User Environment Manager: 10 Pack (Named Users)</t>
  </si>
  <si>
    <t>UEM-NU-10-C</t>
  </si>
  <si>
    <t>UEM-NU-10-P-SSS-C</t>
  </si>
  <si>
    <t>• User Environment Manager: 100 Pack (CCU)</t>
  </si>
  <si>
    <t>UEM-CCU-100-C</t>
  </si>
  <si>
    <t>UEM-CCU-100-P-SSS-C</t>
  </si>
  <si>
    <t>• User Environment Manager: 100 Pack (Named Users)</t>
  </si>
  <si>
    <t>UEM-NU-100-C</t>
  </si>
  <si>
    <t>UEM-NU-100-P-SSS-C</t>
  </si>
  <si>
    <t>• vRealize Business Advanced Read-Only Perpetual License for 5 users</t>
  </si>
  <si>
    <t xml:space="preserve">vCENTER </t>
  </si>
  <si>
    <t xml:space="preserve">vCenter </t>
  </si>
  <si>
    <t>• vCenter Operations Mgt pack for EPIC</t>
  </si>
  <si>
    <t>VCS6-FND-C</t>
  </si>
  <si>
    <t>VCS6-FND-P-SSS-C</t>
  </si>
  <si>
    <t>• vCenter Server Standard for vSphere 6 (Per Instance)</t>
  </si>
  <si>
    <t>VCS6-STD-C</t>
  </si>
  <si>
    <t>VCS6-STD-P-SSS-C</t>
  </si>
  <si>
    <t>VC-SRM6-25S-C</t>
  </si>
  <si>
    <t>VC-SRM6-25S-P-SSS-C</t>
  </si>
  <si>
    <t>VC-SRM6-25E-C</t>
  </si>
  <si>
    <t>VC-SRM6-25E-P-SSS-C</t>
  </si>
  <si>
    <t>• vCenter Server Foundation for vSphere up to 3 hosts (Per Instance)</t>
  </si>
  <si>
    <t>CL6-STD-C</t>
  </si>
  <si>
    <t>CL6-STD-P-SSS-C</t>
  </si>
  <si>
    <t>CL6-ADV-C</t>
  </si>
  <si>
    <t>CL6-ADV-P-SSS-C</t>
  </si>
  <si>
    <t>CL6-ENT-C</t>
  </si>
  <si>
    <t>CL6-ENT-P-SSS-C</t>
  </si>
  <si>
    <t>APP Volume</t>
  </si>
  <si>
    <t>• vRealize Suite Advanced (25 OSI Pack)</t>
  </si>
  <si>
    <t>• vRealize Suite Advanced (2 CPUs)</t>
  </si>
  <si>
    <t>VR-2CPU-ADV-C</t>
  </si>
  <si>
    <t>VR-2CPU-ADV-P-SSS-C</t>
  </si>
  <si>
    <t>• vRealize Suite Enterprise (25 OSI pack)</t>
  </si>
  <si>
    <t>• vRealize Suite Enterprise (2 CPUs)</t>
  </si>
  <si>
    <t>VR-2CPU-ENT-C</t>
  </si>
  <si>
    <t>VR-2CPU-ENT-P-SSS-C</t>
  </si>
  <si>
    <t>vREALIZE LOG INSIGHT</t>
  </si>
  <si>
    <t>• vRealize Log Insight (per CPU)</t>
  </si>
  <si>
    <t>• vRealize Log Insight (25 OSI pack)</t>
  </si>
  <si>
    <t>vSAN / STORAGE</t>
  </si>
  <si>
    <t>ST6-VSAN-C</t>
  </si>
  <si>
    <t>ST6-VSAN-P-SSS-C</t>
  </si>
  <si>
    <t>• Virtual SAN All Flash for Desktop Add-On 10 Pack (CCU)</t>
  </si>
  <si>
    <t>ST6-VF-A10-C</t>
  </si>
  <si>
    <t>ST6-VF-A10-P-SSS-C</t>
  </si>
  <si>
    <t>• Virtual SAN All Flash for Desktop Add-On 100 Pack (CCU)</t>
  </si>
  <si>
    <t>ST6-VF-A100-C</t>
  </si>
  <si>
    <t>ST6-VF-A100-P-SSS-C</t>
  </si>
  <si>
    <t>• Virtual SAN All Flash Add-on for 1 processor</t>
  </si>
  <si>
    <t>ST6-VF-AD-C</t>
  </si>
  <si>
    <t>ST6-VF-AD-P-SSS-C</t>
  </si>
  <si>
    <t>• Virtual SAN for Desktop 10-Pack (CCU)</t>
  </si>
  <si>
    <t>ST6-VSDT10-C</t>
  </si>
  <si>
    <t>ST6-VSDT10-P-SSS-C</t>
  </si>
  <si>
    <t>• Virtual SAN for Desktop 100-Pack (CCU)</t>
  </si>
  <si>
    <t>ST6-VSDT100-C</t>
  </si>
  <si>
    <t>ST6-VSDT100-P-SSS-C</t>
  </si>
  <si>
    <t>• vSphere Essentials Plus Kit for 3 hosts (Max 2 processors per host)</t>
  </si>
  <si>
    <t>VS6-ESP-KIT-C</t>
  </si>
  <si>
    <t>VS6-ESP-KIT-P-SSS-C</t>
  </si>
  <si>
    <t>VS6-OSTD-AK-C</t>
  </si>
  <si>
    <t>VS6-OSTD-AK-P-SSS-C</t>
  </si>
  <si>
    <t>VS6-OENT-AK-C</t>
  </si>
  <si>
    <t>VS6-OENT-AK-P-SSS-C</t>
  </si>
  <si>
    <t>VS6-OEPL-AK-C</t>
  </si>
  <si>
    <t>VS6-OEPL-AK-P-SSS-C</t>
  </si>
  <si>
    <t>vRealize Log Insight</t>
  </si>
  <si>
    <t>vSAN / Storage</t>
  </si>
  <si>
    <t xml:space="preserve">vSphere </t>
  </si>
  <si>
    <t>VS6-DT100VM-C</t>
  </si>
  <si>
    <t>VS6-DT100VM-P-SSS-C</t>
  </si>
  <si>
    <t>VS6-RBSTD25-C</t>
  </si>
  <si>
    <t>VS6-RBSTD25-P-SSS-C</t>
  </si>
  <si>
    <t>VS6-RBADV25-C</t>
  </si>
  <si>
    <t>VS6-RBADV25-P-SSS-C</t>
  </si>
  <si>
    <t>• Workstation - Windows/Linux , ESD (SnS is optional)</t>
  </si>
  <si>
    <t xml:space="preserve">••••••••••••  APP VOLUME •••••••••••• </t>
  </si>
  <si>
    <t>• Upgrade: AirWatch Green Mgt STE to Blue Mgt STE - Perpetual, 1XFee/Device</t>
  </si>
  <si>
    <t>V-UPG-GM2-PL-BMS-C</t>
  </si>
  <si>
    <t>UPG15-GMS-PL-BMS</t>
  </si>
  <si>
    <t>• Upgrade: AirWatch Orange Mgt STE to Blue Mgt STE - Perpetual, 1XFee/Device</t>
  </si>
  <si>
    <t>V-UPG-OM2-PL-BMS-C</t>
  </si>
  <si>
    <t>UPG15-OMS-PL-BMS</t>
  </si>
  <si>
    <r>
      <rPr>
        <sz val="10"/>
        <rFont val="Arial"/>
        <family val="2"/>
      </rPr>
      <t xml:space="preserve">• </t>
    </r>
    <r>
      <rPr>
        <sz val="9"/>
        <rFont val="Arial"/>
        <family val="2"/>
      </rPr>
      <t xml:space="preserve">Upgrade: AirWatchMobileDev&amp;ContentLockerView to Yellow Mgt STE - Perpl, 1X Fee/Dev  </t>
    </r>
    <r>
      <rPr>
        <sz val="8"/>
        <rFont val="Calibri"/>
        <family val="2"/>
        <scheme val="minor"/>
      </rPr>
      <t>***Upgrade from Mobile Device Mgt &amp; AirWatch Content Locker View to Yellow Mgt Suite - Perpetual, One Time Fee / Device</t>
    </r>
  </si>
  <si>
    <t>V-UPG-MDCV2-PYM-C</t>
  </si>
  <si>
    <t>UPG15-MDMMCV-PL-YMS</t>
  </si>
  <si>
    <t>• Upgrade:  AirWatch Green Mgt STE to Yellow Mgt STE - Perpetual, 1XFee/Device</t>
  </si>
  <si>
    <t>V-UPG-GM2-PL-YMS-C</t>
  </si>
  <si>
    <t>UPG15-GMS-PL-YMS</t>
  </si>
  <si>
    <t>• Upgrade: AirWatch Orange Mgt STE to Yellow Mgt STE - Perpetual, 1X ee/Device</t>
  </si>
  <si>
    <t>V-UPG-OM2-PL-YMS-C</t>
  </si>
  <si>
    <t>UPG15-OMS-PL-YMS</t>
  </si>
  <si>
    <t>• Upgrade: AirWatch Blue Mgt STE to Yellow Mgt STE - Perpetual, 1XFee/Device</t>
  </si>
  <si>
    <t>V-UPG-BM2-PL-YMS-C</t>
  </si>
  <si>
    <t>UPG15-BMS-PL-YMS</t>
  </si>
  <si>
    <r>
      <t xml:space="preserve">• Upgrade: vRealize Business STD to ADV  (Per CPU)  </t>
    </r>
    <r>
      <rPr>
        <sz val="8"/>
        <rFont val="Calibri"/>
        <family val="2"/>
        <scheme val="minor"/>
      </rPr>
      <t>***Upgrade: vRealize Business Standard (Per CPU) tovRealize Business Advanced (Per CPU)</t>
    </r>
  </si>
  <si>
    <r>
      <t xml:space="preserve">• Upgrade: vRealize Business STD to ENT (Per CPU)  </t>
    </r>
    <r>
      <rPr>
        <sz val="8"/>
        <rFont val="Calibri"/>
        <family val="2"/>
        <scheme val="minor"/>
      </rPr>
      <t>***Upgrade:  vRealize Business Standard (Per CPU) to vRealize Business 8 Enterprise (Per CPU)</t>
    </r>
  </si>
  <si>
    <r>
      <t xml:space="preserve">• Upgrade: vRealize Business ADV to ENT (Per CPU)  </t>
    </r>
    <r>
      <rPr>
        <sz val="8"/>
        <rFont val="Calibri"/>
        <family val="2"/>
        <scheme val="minor"/>
      </rPr>
      <t>***Upgrade: vRealize Business Advanced (Per CPU) to vRealize Business Enterprise (Per CPU)</t>
    </r>
  </si>
  <si>
    <r>
      <t xml:space="preserve">• Upgrade: ITBusMgtSuite STD to vRealizeCloudMgtENT (25 OSI)  </t>
    </r>
    <r>
      <rPr>
        <sz val="8"/>
        <rFont val="Calibri"/>
        <family val="2"/>
        <scheme val="minor"/>
      </rPr>
      <t>***Upgrade: IT Business Management Suite 1 Standard to vRealize Suite 6 Enterprise (25 OSI Pack)</t>
    </r>
  </si>
  <si>
    <r>
      <t xml:space="preserve">• Upgrade: vC.OpsMgtSuiteSTD to vRealizeCloudMgtENT (25 OSI)  </t>
    </r>
    <r>
      <rPr>
        <sz val="8"/>
        <rFont val="Calibri"/>
        <family val="2"/>
        <scheme val="minor"/>
      </rPr>
      <t>***Upgrade: vCenter Operations 5.6 Management Suite Standard to vRealize Suite 6 Enterprise (25 OSI Pack)</t>
    </r>
  </si>
  <si>
    <r>
      <t xml:space="preserve">• Upgrade: vC.OpsMgtSuiteADV to vRealizeCloudMgtENT (25 OSI)  </t>
    </r>
    <r>
      <rPr>
        <sz val="8"/>
        <rFont val="Calibri"/>
        <family val="2"/>
        <scheme val="minor"/>
      </rPr>
      <t>***Upgrade: vCenter Operations 5.6 Management Suite Advanced to vRealize Suite 6 Enterprise (25 OSI Pack)</t>
    </r>
  </si>
  <si>
    <r>
      <t xml:space="preserve">• Upgrade: vC.OpsMgtSuiteENT to vRealizeCloudMgtENT (25 OSI)  </t>
    </r>
    <r>
      <rPr>
        <sz val="8"/>
        <rFont val="Calibri"/>
        <family val="2"/>
        <scheme val="minor"/>
      </rPr>
      <t>***Upgrade: vCenter Operations 5.6 Management Suite Enterprise to vRealize Suite 6 Enterprise (25 OSI Pack)</t>
    </r>
  </si>
  <si>
    <r>
      <t>• Upgrade: vC.LogInsight perOSI to vRealizeCloudMgtENT (25 OSI)  *</t>
    </r>
    <r>
      <rPr>
        <sz val="8"/>
        <rFont val="Calibri"/>
        <family val="2"/>
        <scheme val="minor"/>
      </rPr>
      <t>**Upgrade: VMware vCenter Log Insight per OSI to vRealize Suite 6 Enterprise (25 OSI Pack)</t>
    </r>
  </si>
  <si>
    <r>
      <t xml:space="preserve">• Upgrade: vCloudAutoCtrADVSuite to vRealizeCloudMgtENT (25 OSI) </t>
    </r>
    <r>
      <rPr>
        <sz val="8"/>
        <rFont val="Calibri"/>
        <family val="2"/>
        <scheme val="minor"/>
      </rPr>
      <t>***Upgrade: vCloud Automation Center 6 Advanced Suite to vRealize Suite 6 Enterprise (25 OSI Pack)</t>
    </r>
  </si>
  <si>
    <r>
      <t xml:space="preserve">• Upgrade: vCloudAutoCtrENTSuite to vRealizeCloudMgtENT (25 OSI) </t>
    </r>
    <r>
      <rPr>
        <sz val="8"/>
        <rFont val="Calibri"/>
        <family val="2"/>
        <scheme val="minor"/>
      </rPr>
      <t>***Upgrade: vCloud Automation Center Enterprise Suite to vRealize Suite 6 Enterprise (25 OSI Pack)</t>
    </r>
  </si>
  <si>
    <r>
      <t xml:space="preserve">• Upgrade: vCenter Log Insight (CPU) to vRealize Ops Insight  </t>
    </r>
    <r>
      <rPr>
        <sz val="8"/>
        <rFont val="Calibri"/>
        <family val="2"/>
        <scheme val="minor"/>
      </rPr>
      <t xml:space="preserve">***Upgrade: vCenter Log Insight per CPU to vRealize Operations Insight </t>
    </r>
  </si>
  <si>
    <r>
      <t xml:space="preserve">• Upgrade: vCOM ADV Add-on (vSOM) to vRealize Ops Insight  </t>
    </r>
    <r>
      <rPr>
        <sz val="8"/>
        <rFont val="Calibri"/>
        <family val="2"/>
        <scheme val="minor"/>
      </rPr>
      <t>***Upgrade:  vCenter Operations 5.8.2 Mgmt Suite Advanced Add-On for vSOM to vRealize Operations Insight 6</t>
    </r>
  </si>
  <si>
    <t>• Upgrade: vRealize Auto Public Cloud Ext (25 OSI pack) ADV to ENT</t>
  </si>
  <si>
    <r>
      <t>• Upgrade: vRealize Automation (25 OSI Pack) ADV to ENT
***</t>
    </r>
    <r>
      <rPr>
        <sz val="8"/>
        <rFont val="Calibri"/>
        <family val="2"/>
        <scheme val="minor"/>
      </rPr>
      <t>Upgrade: VMware VMware vRealize Automation Advanced (25 OSI Pack) to VMware vRealize Automation Enterprise (25 OSI Pack)</t>
    </r>
  </si>
  <si>
    <t>NSX/NICIRA</t>
  </si>
  <si>
    <t xml:space="preserve">••••••••••••  CONTINUENT •••••••••••• </t>
  </si>
  <si>
    <t xml:space="preserve">•••••••••••• PLAYER ••••••••••••• </t>
  </si>
  <si>
    <t xml:space="preserve">•••••••••••• NSX / NICIRA •••••••••••• </t>
  </si>
  <si>
    <t xml:space="preserve">•••••••••••• ITBM •••••••••••• </t>
  </si>
  <si>
    <r>
      <t>• Upgrade: NSX vSphere-vCloudSteAdd-on to NSX Multi-Hypervisor ***</t>
    </r>
    <r>
      <rPr>
        <sz val="8"/>
        <rFont val="Calibri"/>
        <family val="2"/>
        <scheme val="minor"/>
      </rPr>
      <t>Upgrade: NSX for vSphere - vCloud Suite Add-on to VMware NSX for Multi-Hypervisor</t>
    </r>
  </si>
  <si>
    <t xml:space="preserve">••••••••••••  PIVOTAL ••••••••••••• </t>
  </si>
  <si>
    <t>User Environment Mgr</t>
  </si>
  <si>
    <t xml:space="preserve">••••••••••••  User Environment Manager •••••••••••• </t>
  </si>
  <si>
    <t>HZ-UEM-ENTC-10-UG-C</t>
  </si>
  <si>
    <t>HZ-UEM-ENTN-10-UG-C</t>
  </si>
  <si>
    <t>HZ-UEM-ENTC-100-UG-C</t>
  </si>
  <si>
    <t>U</t>
  </si>
  <si>
    <t>HZ-UEM-ENTN-100-UG-C</t>
  </si>
  <si>
    <r>
      <rPr>
        <sz val="9"/>
        <rFont val="Arial"/>
        <family val="2"/>
      </rPr>
      <t xml:space="preserve">• Upgrade: User Environment Mgr to Horizon ENT ED: 10 Pack (CCU) </t>
    </r>
    <r>
      <rPr>
        <sz val="8"/>
        <rFont val="Calibri"/>
        <family val="2"/>
        <scheme val="minor"/>
      </rPr>
      <t>*** User Environment Manager to Horizon Enterprise Edition: 10 Pack (CCU)</t>
    </r>
  </si>
  <si>
    <r>
      <rPr>
        <sz val="9"/>
        <rFont val="Arial"/>
        <family val="2"/>
      </rPr>
      <t xml:space="preserve">• Upgrade:  User Environment Mgr to Horizon ENT ED: 10 Pack (Named Users) </t>
    </r>
    <r>
      <rPr>
        <sz val="8"/>
        <rFont val="Calibri"/>
        <family val="2"/>
        <scheme val="minor"/>
      </rPr>
      <t>*** User Environment Manager to Horizon Enterprise Edition: 10 Pack (Named Users)</t>
    </r>
  </si>
  <si>
    <r>
      <rPr>
        <sz val="9"/>
        <rFont val="Arial"/>
        <family val="2"/>
      </rPr>
      <t xml:space="preserve">• Upgrade: User Environment Mgr to Horizon ENT ED: 100 Pack (CCU) </t>
    </r>
    <r>
      <rPr>
        <sz val="8"/>
        <rFont val="Calibri"/>
        <family val="2"/>
        <scheme val="minor"/>
      </rPr>
      <t>*** User Environment Manager to Horizon Enterprise Edition: 100 Pack (CCU)</t>
    </r>
  </si>
  <si>
    <r>
      <rPr>
        <sz val="9"/>
        <rFont val="Arial"/>
        <family val="2"/>
      </rPr>
      <t xml:space="preserve">• Upgrade: User Environment Mger to Horizon ENT ED: 100 Pack (Named Users) </t>
    </r>
    <r>
      <rPr>
        <sz val="8"/>
        <rFont val="Calibri"/>
        <family val="2"/>
        <scheme val="minor"/>
      </rPr>
      <t>*** User Environment Manager to Horizon Enterprise Edition: 100 Pack (Named Users)</t>
    </r>
  </si>
  <si>
    <t xml:space="preserve">•••••••••••• vCENTER •••••••••••• </t>
  </si>
  <si>
    <t>VCS6-FND-STD-UG-C</t>
  </si>
  <si>
    <t>• Upgrade: vCenter Site Recovery Manager - STD to ENT (25 VM Pack)</t>
  </si>
  <si>
    <t>VC-SRM6-25E-UG-C</t>
  </si>
  <si>
    <t>vCenter</t>
  </si>
  <si>
    <t>CL6-CSTD-CENT-UG-C</t>
  </si>
  <si>
    <t>CL6-CADV-CENT-UG-C</t>
  </si>
  <si>
    <t>CL6-CSTD-CADV-UG-C</t>
  </si>
  <si>
    <t>CL6-VSTD-CSTD-UG-C</t>
  </si>
  <si>
    <t>CL6-VENT-CSTD-UG-C</t>
  </si>
  <si>
    <t>CL6-VEPL-CSTD-UG-C</t>
  </si>
  <si>
    <t>• Upgrade: vSphere w/ Ops Mgt STD to vCloud Suite STD</t>
  </si>
  <si>
    <t>CL6-OSTD-CSTD-UG-C</t>
  </si>
  <si>
    <t>• Upgrade: vSphere w/ Ops Mgt ENT to vCloud Suite STD</t>
  </si>
  <si>
    <t>CL6-OENT-CSTD-UG-C</t>
  </si>
  <si>
    <t>• Upgrade: vSphere w/ Ops Mgt ENT PLUS to vCloud Suite STD</t>
  </si>
  <si>
    <t>CL6-OEPL-CSTD-UG-C</t>
  </si>
  <si>
    <t>CL6-VSTD-CADV-UG-C</t>
  </si>
  <si>
    <t>CL6-VENT-CADV-UG-C</t>
  </si>
  <si>
    <t>• Upgrade: vSphere ENT Plus to vCloud Suite ADV</t>
  </si>
  <si>
    <t>CL6-VEPL-CADV-UG-C</t>
  </si>
  <si>
    <t>• Upgrade: vSphere w/ Ops Mgt STD to vCloud Suite ADV</t>
  </si>
  <si>
    <t>CL6-OSTD-CADV-UG-C</t>
  </si>
  <si>
    <t>• Upgrade:  vSphere w/ Ops Mgt ENT to vCloud Suite ADV</t>
  </si>
  <si>
    <t>CL6-OENT-CADV-UG-C</t>
  </si>
  <si>
    <t>• Upgrade: vSphere w/ Ops Mgt STD to vCloud Suite ENT</t>
  </si>
  <si>
    <t>CL6-OSTD-CENT-UG-C</t>
  </si>
  <si>
    <t>• Upgrade: vSphere w/ Ops Mgt ENT to vCloud Suite ENT</t>
  </si>
  <si>
    <t>CL6-OENT-CENT-UG-C</t>
  </si>
  <si>
    <t>• Upgrade: vSphere w/ Ops Mgt ENT PLUS to vCloud Suite ENT</t>
  </si>
  <si>
    <t>CL6-OEPL-CENT-UG-C</t>
  </si>
  <si>
    <t>• Upgrade: vSphere w/ Ops Mgt ENT Plus to vCloud Suite ADV</t>
  </si>
  <si>
    <t>CL6-OEPL-CADV-UG-C</t>
  </si>
  <si>
    <t>CL6-VSTD-CENT-UG-C</t>
  </si>
  <si>
    <t>CL6-VENT-CENT-UG-C</t>
  </si>
  <si>
    <t>CL6-VEPL-CENT-UG-C</t>
  </si>
  <si>
    <r>
      <t>• Upgrade: vRealize Ops Public Cloud Extension ADV to ENT
***</t>
    </r>
    <r>
      <rPr>
        <sz val="8"/>
        <rFont val="Calibri"/>
        <family val="2"/>
        <scheme val="minor"/>
      </rPr>
      <t>Upgrade:  Realize Operations Public Cloud Extension Advanced (25 OSI Pack) to vRealize Operations Public Cloud Extension Enterprise (25 OSI Pack)</t>
    </r>
  </si>
  <si>
    <t>• Upgrade: vROPS STE STD to vRealize STE ADV (25 OSI Pack)</t>
  </si>
  <si>
    <t xml:space="preserve">• Upgrade: vRealize STE ADV to vRealize STE ENT (25 OSI Pack) </t>
  </si>
  <si>
    <t>VR-RADV-CMPENT-UG</t>
  </si>
  <si>
    <r>
      <rPr>
        <sz val="9"/>
        <rFont val="Arial"/>
        <family val="2"/>
      </rPr>
      <t xml:space="preserve">• Upgrade: IT Bus Mgt STE STD to vRealize STE ADV (25 OSI Pack) </t>
    </r>
    <r>
      <rPr>
        <sz val="8"/>
        <rFont val="Calibri"/>
        <family val="2"/>
        <scheme val="minor"/>
      </rPr>
      <t>***Upgrade: IT Business Management Suite 1 Standard to vRealize Suite Advanced (25 OSI Pack)</t>
    </r>
  </si>
  <si>
    <r>
      <t xml:space="preserve">• Upgrade: vCenter Log Insight to vRealize STE ADV (25 OSI Pack)
</t>
    </r>
    <r>
      <rPr>
        <sz val="8"/>
        <rFont val="Calibri"/>
        <family val="2"/>
        <scheme val="minor"/>
      </rPr>
      <t>***Upgrade: vCenter Log Insight per OSI to vRealize Suite Advanced (25 OSI Pack)</t>
    </r>
  </si>
  <si>
    <r>
      <t xml:space="preserve">• Upgrade: vCenter Ops Mgt STE ADV to vRealize STE ADV (25 OSI Pack) </t>
    </r>
    <r>
      <rPr>
        <sz val="8"/>
        <rFont val="Calibri"/>
        <family val="2"/>
        <scheme val="minor"/>
      </rPr>
      <t>***Upgrade:  vCenter Operations Mgt Suite Advanced to vRealize Suite Advanced (25 OSI Pack)</t>
    </r>
  </si>
  <si>
    <r>
      <t xml:space="preserve">• Upgrade: vCenter Ops Mgt STE STD to vRealize STE ADV (25 OSI Pack) </t>
    </r>
    <r>
      <rPr>
        <sz val="8"/>
        <rFont val="Calibri"/>
        <family val="2"/>
        <scheme val="minor"/>
      </rPr>
      <t>***Upgrade:  vCenter Operations Mgt Suite Standard to vRealize Suite Advanced (25 OSI Pack)</t>
    </r>
  </si>
  <si>
    <r>
      <t xml:space="preserve">• Upgrade: vCloud Auto Ctr ADV STE to vRealize STE ADV (25 OSI Pack) </t>
    </r>
    <r>
      <rPr>
        <sz val="8"/>
        <rFont val="Calibri"/>
        <family val="2"/>
        <scheme val="minor"/>
      </rPr>
      <t>***Upgrade: vCloud Automation Center Advanced Suite to vRealize Suite Advanced (25 OSI Pack)</t>
    </r>
  </si>
  <si>
    <r>
      <t xml:space="preserve">• Upgrade: vRealize BUS STD (25 OSI) to vRealize STE ADV (25 OSI Pack) </t>
    </r>
    <r>
      <rPr>
        <sz val="8"/>
        <rFont val="Calibri"/>
        <family val="2"/>
        <scheme val="minor"/>
      </rPr>
      <t>***Upgrade: vRealize Business Standard (25 OSI Pack) to vRealize Suite Advanced (25 OSI Pack)</t>
    </r>
  </si>
  <si>
    <r>
      <t>• Upgrade: vROPS ADV to vRealize Suite ADV (25 OSI Pack)  ***</t>
    </r>
    <r>
      <rPr>
        <sz val="8"/>
        <rFont val="Calibri"/>
        <family val="2"/>
        <scheme val="minor"/>
      </rPr>
      <t>Upgrade: vRealize Operations Advanced (25 OSI Pack) to vRealize Suite Advanced (25 OSI PK)</t>
    </r>
  </si>
  <si>
    <t>vSAN/Storage</t>
  </si>
  <si>
    <t xml:space="preserve">••••••••••••vSAN / STORAGE •••••••••••• </t>
  </si>
  <si>
    <t>• Upgrade: vSphere Storage Appliance to Virtual SAN Bundle</t>
  </si>
  <si>
    <t>ST6-VSA-VSAN-UG-C</t>
  </si>
  <si>
    <t>ST6-VSAN-BN-P-SSS-C</t>
  </si>
  <si>
    <t>VIRTUAL SAN BUNDLE</t>
  </si>
  <si>
    <t>• Upgrade: vSphere STD to ENT for 1 Processor</t>
  </si>
  <si>
    <t>VS6-STD-ENT-UG-C</t>
  </si>
  <si>
    <t>• Upgrade: vSphere STD to ENT PLUS for 1 processor</t>
  </si>
  <si>
    <t>VS6-STD-EPL-UG-C</t>
  </si>
  <si>
    <t>• Upgrade: vSphere ENT to ENT PLUS for 1 processor</t>
  </si>
  <si>
    <t>VS6-ENT-EPL-UG-C</t>
  </si>
  <si>
    <t>• Upgrade: vSphere STD to vSphere w/ Ops Mgt STD for 1 Processor</t>
  </si>
  <si>
    <t>VS6-STD-OSTD-UG-C</t>
  </si>
  <si>
    <t>• Upgrade: vSphere STD to vSphere w/ Ops Mgt ENT for 1 Processor</t>
  </si>
  <si>
    <t>VS6-STD-OENT-UG-C</t>
  </si>
  <si>
    <t>• Upgrade: vSphere ENT to vSphere w/ Ops Mgt ENT for 1 Processor</t>
  </si>
  <si>
    <t>VS6-ENT-OENT-UG-C</t>
  </si>
  <si>
    <t>• Upgrade: vSphere w/ Ops Mgt STD to ENT for 1 Processor</t>
  </si>
  <si>
    <t>VS6-OSTD-OENT-UG-C</t>
  </si>
  <si>
    <t>• Upgrade: vSphere STD to vSphere w/ Ops Mgt ENT PLUS for 1 Processor</t>
  </si>
  <si>
    <t>VS6-STD-OEPL-UG-C</t>
  </si>
  <si>
    <t>• Upgrade: vSphere ENT to vSphere w/ Ops Mgt ENT PLUS for 1 Processor</t>
  </si>
  <si>
    <t>VS6-ENT-OEPL-UG-C</t>
  </si>
  <si>
    <t>• Upgrade: vSphere ENT PL to vSphere w/ Ops Mgt ENT PLUS for 1 Processor</t>
  </si>
  <si>
    <t>VS6-EPL-OEPL-UG-C</t>
  </si>
  <si>
    <t>• Upgrade: vSphere w/ Ops Mgt STD to ENT PLUS for 1 Processor</t>
  </si>
  <si>
    <t>VS6-OSTD-OEPL-UG-C</t>
  </si>
  <si>
    <t>• Upgrade: vSphere w/ Ops Mgt ENT to ENT PLUS for 1 Processor</t>
  </si>
  <si>
    <t>VS6-OENT-OEPL-UG-C</t>
  </si>
  <si>
    <t>• Upgrade: vSphereEssent to vSphere w/OpsMgt ENT Accel Kit for 6 Processors</t>
  </si>
  <si>
    <t>VS6-ES-OENT-AK-UG-C</t>
  </si>
  <si>
    <t>VS6-ESP-OENT-AK-UG-C</t>
  </si>
  <si>
    <t>• Upgrade: vSphere Essentials to Essentials Plus Kit - for 3 hosts (Max 2 processors per host)</t>
  </si>
  <si>
    <t>VS6-ES-ESPL-UG-C</t>
  </si>
  <si>
    <t>• Upgrade: vSphereRemoteBranchOffice STD to ADV (25 VM Pack)</t>
  </si>
  <si>
    <t>VS6-RBSTD-ADV25-UG-C</t>
  </si>
  <si>
    <t>VS6-RBADV-2M-PSSS-C</t>
  </si>
  <si>
    <t>ATTACHMENT 2 - PSO Consumption</t>
  </si>
  <si>
    <t xml:space="preserve">      Click here for a current list of available training courses:</t>
  </si>
  <si>
    <t>VR6-OSTD25-C</t>
  </si>
  <si>
    <t>VR6-OSTD25-P-SSS-C</t>
  </si>
  <si>
    <t>VR6-OADV25-C</t>
  </si>
  <si>
    <t>VR6-OADV25-P-SSS-C</t>
  </si>
  <si>
    <t>VR6-OENT25-C</t>
  </si>
  <si>
    <t>VR6-OENT25-P-SSS-C</t>
  </si>
  <si>
    <t>vREALIZE OPERATIONS</t>
  </si>
  <si>
    <t>VR6-OSTD-OADV-UG-C</t>
  </si>
  <si>
    <t>VR6-OSTD-OENT-UG-C</t>
  </si>
  <si>
    <t>VR6-OADV-OENT-UG-C</t>
  </si>
  <si>
    <t>Version 28</t>
  </si>
  <si>
    <t>Or go to:  https://mylearn.vmware.com</t>
  </si>
  <si>
    <t>CA6-ADV25-P-SSS-C</t>
  </si>
  <si>
    <t>CA6-ENT25-C</t>
  </si>
  <si>
    <t>CA6-AUTDT25-C</t>
  </si>
  <si>
    <t>• vRealize Automation Advanced (25 OSI Pack)</t>
  </si>
  <si>
    <t>• vRealize Automation Enterprise (25 OSI Pack)</t>
  </si>
  <si>
    <t>• vRealize Automation Desktop (25 Pack)</t>
  </si>
  <si>
    <t>• vRealize Operations Standard (25 OSI pack)</t>
  </si>
  <si>
    <t>• vRealize Operations Advanced (25 OSI Pack)</t>
  </si>
  <si>
    <t>• vRealize Operations Enterprise (25 OSI Pack)</t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</si>
  <si>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 Minimum initial purchase quantity of 25.</t>
    </r>
  </si>
  <si>
    <t>FUS8-PRO-C</t>
  </si>
  <si>
    <t>• Horizon Application Management Bundle: 10 Pack (CCU)</t>
  </si>
  <si>
    <t>• Horizon Application Management Bundle: 100 Pack (CCU)</t>
  </si>
  <si>
    <t>• Horizon View Advanced Edition (10 pack) (CCU)</t>
  </si>
  <si>
    <t>• Horizon View Advanced Edition (100 pack) (CCU)</t>
  </si>
  <si>
    <t>• Horizon View Advanced Edition (10 pack) (Named Users)</t>
  </si>
  <si>
    <t>• Horizon View Advanced Edition (100 pack) (Named Users)</t>
  </si>
  <si>
    <t>• Horizon View Enterprise Edition (10 pack) (CCU)</t>
  </si>
  <si>
    <t>• Horizon View Enterprise Edition (100 pack) (CCU)</t>
  </si>
  <si>
    <t>• Horizon View Enterprise Edition (10 pack) (Named Users)</t>
  </si>
  <si>
    <t>• Horizon View Enterprise Edition (100 pack) (Named Users)</t>
  </si>
  <si>
    <t>• vRealize Business Enterprise Read-Only Perpetual License for 5 users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</si>
  <si>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 For 3 hosts.  Max 2 processors per host.</t>
    </r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</si>
  <si>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 Minimum initial purchase quantity of 4 (100 managed systems).</t>
    </r>
  </si>
  <si>
    <t>• vRealize Operations for Horizon: 10 Concur. User pack</t>
  </si>
  <si>
    <t>VR6-VU10-C</t>
  </si>
  <si>
    <t>VR6-VU10-P-SSS-C</t>
  </si>
  <si>
    <t>• vSphere w/ Operations Managent Standard for 1 processor</t>
  </si>
  <si>
    <t>• vSphere w/ Operations Management Enterprise for 1 processor</t>
  </si>
  <si>
    <t>VS6-OENT-C</t>
  </si>
  <si>
    <t>• vSphere w/ Operations Management Enterprise Plus for 1 processor</t>
  </si>
  <si>
    <t>VS6-OEPL-C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</si>
  <si>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 Max 3 hosts, 2 processors per host.</t>
    </r>
  </si>
  <si>
    <t>• vSphere w/Operations Management Standard ACCEL Kit 6 processors</t>
  </si>
  <si>
    <t>• vSphere w/Operations Management Enterprise ACCEL Kit for 6 processors</t>
  </si>
  <si>
    <t>• vSphere w/Operations Management Enterprise Plus Acceleration Kit (6 proc.)</t>
  </si>
  <si>
    <t>WS12-LW-CE</t>
  </si>
  <si>
    <t>• Upgrade: Fusion 6.x, 6.xPro, 7.x, 7.xPro, &amp; Fusion 8 to Fusion 8 Pro, ESD</t>
  </si>
  <si>
    <t>FUS8-PRO-UG-C</t>
  </si>
  <si>
    <r>
      <t>• Upgrade: vRealize Ops STD (25 VM-PK) to vRealize Ops ADV (25 OSI-PK)  ***</t>
    </r>
    <r>
      <rPr>
        <sz val="8"/>
        <rFont val="Calibri"/>
        <family val="2"/>
        <scheme val="minor"/>
      </rPr>
      <t>Upgrade: vRealize Operations Standard (25 VM Pack) to vRealize Operations  Advanced (25 OSI Pack)</t>
    </r>
  </si>
  <si>
    <r>
      <t xml:space="preserve">• Upgrade: vRealize Ops STD (25 VM-PK) to vRealize Ops ENT (25 OSI-PK) </t>
    </r>
    <r>
      <rPr>
        <sz val="8"/>
        <rFont val="Calibri"/>
        <family val="2"/>
        <scheme val="minor"/>
      </rPr>
      <t>***Upgrade: Realize Ops  STD (25 VM Pack) to vRealize Ops Enterprise (25 OSI Pack)</t>
    </r>
  </si>
  <si>
    <r>
      <t xml:space="preserve">• Upgrade: vRealize Ops ADV (25 OSI Pack) to vRealize Ops ENT (25 OSI-PK) </t>
    </r>
    <r>
      <rPr>
        <sz val="8"/>
        <rFont val="Calibri"/>
        <family val="2"/>
        <scheme val="minor"/>
      </rPr>
      <t>***Upgrade:  vRealize Operations Advanced (25 OSI Pack) to vRealize Operations Enterprise (25 OSI Pack)</t>
    </r>
  </si>
  <si>
    <t>• Upgrade:vSphereEssentPlus to vSphere w/OpsMgt ENTAccel Kit for 6 Processors</t>
  </si>
  <si>
    <r>
      <t xml:space="preserve">• Upgrade: Workstation Pro 12 Upgrade from Vers: 10.x/11.x/or Player 6 Plus for Linux/Windows, ESD </t>
    </r>
    <r>
      <rPr>
        <sz val="8"/>
        <rFont val="Calibri"/>
        <family val="2"/>
        <scheme val="minor"/>
      </rPr>
      <t xml:space="preserve"> ***Upgrade:  Workstation Pro 12 upgrade from vers:  10.X\11.x/or Player 6 Plus for Linux and Windows, ESD</t>
    </r>
  </si>
  <si>
    <t>WS12-LW-UG-CE</t>
  </si>
  <si>
    <r>
      <t xml:space="preserve">• Upgrade: Workstation Pro 12 Upgrade from Player Pro 7 for Linux/Windows, ESD  </t>
    </r>
    <r>
      <rPr>
        <sz val="8"/>
        <rFont val="Calibri"/>
        <family val="2"/>
        <scheme val="minor"/>
      </rPr>
      <t>***Upgrade:  Workstation Pro 12 Upgrade from Player 7 Pro for Linux and Windows, ESD</t>
    </r>
  </si>
  <si>
    <t>WS12-LWP7-UG-CE</t>
  </si>
  <si>
    <r>
      <t xml:space="preserve">Maintenance Renewal Pricing </t>
    </r>
    <r>
      <rPr>
        <b/>
        <i/>
        <sz val="14"/>
        <color theme="0"/>
        <rFont val="Arial"/>
        <family val="2"/>
      </rPr>
      <t xml:space="preserve"> (existing OARnet licenses ONLY)</t>
    </r>
  </si>
  <si>
    <t>• Horizon View Application Mgt Bundle: 10 Pack (CCU)</t>
  </si>
  <si>
    <t>• Horizon View Application Mgt Bundle: 100 Pack (CCU)</t>
  </si>
  <si>
    <t>vCENTER / vREALIZE LOG INSIGHT</t>
  </si>
  <si>
    <t>• vSphere w/ Operations Management Standard (per CPU)</t>
  </si>
  <si>
    <t>• vSphere w/ Operations Management Enterprise (per CPU)</t>
  </si>
  <si>
    <t>• vSphere w/ Operations Management Enterprise Plus (per CPU)</t>
  </si>
  <si>
    <r>
      <t>• vCloud Networking and Security Standard (25 VM Pack)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EOSL 09/19/2016</t>
    </r>
  </si>
  <si>
    <r>
      <t xml:space="preserve">• vCloud Networking and Security Advanced (25 VM Pack) - </t>
    </r>
    <r>
      <rPr>
        <sz val="8"/>
        <rFont val="Arial"/>
        <family val="2"/>
      </rPr>
      <t>EOSL 09/19/2016</t>
    </r>
  </si>
  <si>
    <r>
      <t xml:space="preserve">• vSphere w/ Operations Mgmt Enterprise Acceleration Kit  - </t>
    </r>
    <r>
      <rPr>
        <sz val="8"/>
        <rFont val="Arial"/>
        <family val="2"/>
      </rPr>
      <t xml:space="preserve">Soft Bundle </t>
    </r>
  </si>
  <si>
    <r>
      <t xml:space="preserve">• vSphere w/ Operations Mgmt Enterprise Plus Acceleration Kit - </t>
    </r>
    <r>
      <rPr>
        <sz val="8"/>
        <rFont val="Arial"/>
        <family val="2"/>
      </rPr>
      <t>Soft Bundle</t>
    </r>
    <r>
      <rPr>
        <sz val="9"/>
        <rFont val="Arial"/>
        <family val="2"/>
      </rPr>
      <t xml:space="preserve"> </t>
    </r>
  </si>
  <si>
    <t xml:space="preserve">  *Prorated Maint Fee for upgrade orders must be calculated by OARnet.  Before you request a PO, contact your OARnet representative for total upgrade cost.</t>
  </si>
  <si>
    <r>
      <rPr>
        <b/>
        <u/>
        <sz val="9"/>
        <color indexed="8"/>
        <rFont val="Arial"/>
        <family val="2"/>
      </rPr>
      <t>Purchase Orders</t>
    </r>
    <r>
      <rPr>
        <sz val="9"/>
        <color indexed="8"/>
        <rFont val="Arial"/>
        <family val="2"/>
      </rPr>
      <t xml:space="preserve"> must be submitted with this order form. </t>
    </r>
    <r>
      <rPr>
        <b/>
        <sz val="9"/>
        <color indexed="8"/>
        <rFont val="Arial"/>
        <family val="2"/>
      </rPr>
      <t>PO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Vendor address:  </t>
    </r>
    <r>
      <rPr>
        <sz val="9"/>
        <color indexed="8"/>
        <rFont val="Arial"/>
        <family val="2"/>
      </rPr>
      <t xml:space="preserve">  </t>
    </r>
    <r>
      <rPr>
        <b/>
        <sz val="9"/>
        <color rgb="FFC00000"/>
        <rFont val="Arial"/>
        <family val="2"/>
      </rPr>
      <t>OSU/OARnet 1224 Kinnear Rd</t>
    </r>
    <r>
      <rPr>
        <sz val="9"/>
        <color rgb="FFC00000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Columbus, OH  43212
</t>
    </r>
    <r>
      <rPr>
        <b/>
        <sz val="9"/>
        <color rgb="FFC00000"/>
        <rFont val="Arial"/>
        <family val="2"/>
      </rPr>
      <t xml:space="preserve">
</t>
    </r>
    <r>
      <rPr>
        <b/>
        <u/>
        <sz val="9"/>
        <rFont val="Arial"/>
        <family val="2"/>
      </rPr>
      <t>Credit Card</t>
    </r>
    <r>
      <rPr>
        <sz val="9"/>
        <rFont val="Arial"/>
        <family val="2"/>
      </rPr>
      <t xml:space="preserve"> payment is accepted at time of order placement for a maximum of </t>
    </r>
    <r>
      <rPr>
        <b/>
        <u/>
        <sz val="9"/>
        <rFont val="Arial"/>
        <family val="2"/>
      </rPr>
      <t>$10,000</t>
    </r>
    <r>
      <rPr>
        <b/>
        <sz val="9"/>
        <rFont val="Arial"/>
        <family val="2"/>
      </rPr>
      <t>.</t>
    </r>
  </si>
  <si>
    <r>
      <rPr>
        <b/>
        <sz val="9"/>
        <rFont val="Arial"/>
        <family val="2"/>
      </rPr>
      <t>SUBMIT</t>
    </r>
    <r>
      <rPr>
        <b/>
        <sz val="9"/>
        <color rgb="FFC00000"/>
        <rFont val="Arial"/>
        <family val="2"/>
      </rPr>
      <t xml:space="preserve"> </t>
    </r>
    <r>
      <rPr>
        <b/>
        <u/>
        <sz val="9"/>
        <color rgb="FFC00000"/>
        <rFont val="Arial"/>
        <family val="2"/>
      </rPr>
      <t xml:space="preserve">Completed and Signed </t>
    </r>
    <r>
      <rPr>
        <b/>
        <sz val="9"/>
        <rFont val="Arial"/>
        <family val="2"/>
      </rPr>
      <t xml:space="preserve">ORDER FORM, along with a PO:
</t>
    </r>
    <r>
      <rPr>
        <b/>
        <u/>
        <sz val="9"/>
        <color rgb="FFC00000"/>
        <rFont val="Arial"/>
        <family val="2"/>
      </rPr>
      <t>EMAIL</t>
    </r>
    <r>
      <rPr>
        <b/>
        <sz val="9"/>
        <color rgb="FFC00000"/>
        <rFont val="Arial"/>
        <family val="2"/>
      </rPr>
      <t>:</t>
    </r>
    <r>
      <rPr>
        <b/>
        <sz val="9"/>
        <color indexed="60"/>
        <rFont val="Arial"/>
        <family val="2"/>
      </rPr>
      <t xml:space="preserve">
</t>
    </r>
    <r>
      <rPr>
        <b/>
        <sz val="9"/>
        <rFont val="Arial"/>
        <family val="2"/>
      </rPr>
      <t xml:space="preserve"> - The State of Ohio:</t>
    </r>
    <r>
      <rPr>
        <sz val="9"/>
        <rFont val="Arial"/>
        <family val="2"/>
      </rPr>
      <t xml:space="preserve">
     </t>
    </r>
    <r>
      <rPr>
        <b/>
        <u/>
        <sz val="9"/>
        <color rgb="FFC00000"/>
        <rFont val="Arial"/>
        <family val="2"/>
      </rPr>
      <t>vmware-stateofohio@oar.net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Higher Education:     
 </t>
    </r>
    <r>
      <rPr>
        <b/>
        <sz val="9"/>
        <color rgb="FFC00000"/>
        <rFont val="Arial"/>
        <family val="2"/>
      </rPr>
      <t xml:space="preserve">   </t>
    </r>
    <r>
      <rPr>
        <b/>
        <u/>
        <sz val="9"/>
        <color rgb="FFC00000"/>
        <rFont val="Arial"/>
        <family val="2"/>
      </rPr>
      <t>vmware-higher-education@oar.net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 </t>
    </r>
    <r>
      <rPr>
        <b/>
        <sz val="9"/>
        <color rgb="FFC00000"/>
        <rFont val="Arial"/>
        <family val="2"/>
      </rPr>
      <t xml:space="preserve"> </t>
    </r>
    <r>
      <rPr>
        <b/>
        <sz val="9"/>
        <rFont val="Arial"/>
        <family val="2"/>
      </rPr>
      <t>K12:</t>
    </r>
    <r>
      <rPr>
        <b/>
        <sz val="9"/>
        <color rgb="FFC00000"/>
        <rFont val="Arial"/>
        <family val="2"/>
      </rPr>
      <t xml:space="preserve">  </t>
    </r>
    <r>
      <rPr>
        <b/>
        <u/>
        <sz val="9"/>
        <color rgb="FFC00000"/>
        <rFont val="Arial"/>
        <family val="2"/>
      </rPr>
      <t>vmware-k12@oar.net</t>
    </r>
    <r>
      <rPr>
        <b/>
        <u/>
        <sz val="9"/>
        <rFont val="Arial"/>
        <family val="2"/>
      </rPr>
      <t xml:space="preserve">
</t>
    </r>
    <r>
      <rPr>
        <b/>
        <u/>
        <sz val="9"/>
        <color rgb="FFC00000"/>
        <rFont val="Arial"/>
        <family val="2"/>
      </rPr>
      <t>Fax</t>
    </r>
    <r>
      <rPr>
        <b/>
        <sz val="9"/>
        <color rgb="FFC00000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</t>
    </r>
    <r>
      <rPr>
        <b/>
        <u/>
        <sz val="9"/>
        <rFont val="Arial"/>
        <family val="2"/>
      </rPr>
      <t xml:space="preserve">614-292-9390 </t>
    </r>
    <r>
      <rPr>
        <b/>
        <sz val="9"/>
        <rFont val="Arial"/>
        <family val="2"/>
      </rPr>
      <t xml:space="preserve">
</t>
    </r>
    <r>
      <rPr>
        <b/>
        <u/>
        <sz val="9"/>
        <color rgb="FFC00000"/>
        <rFont val="Arial"/>
        <family val="2"/>
      </rPr>
      <t>Mail</t>
    </r>
    <r>
      <rPr>
        <b/>
        <sz val="9"/>
        <color rgb="FFC00000"/>
        <rFont val="Arial"/>
        <family val="2"/>
      </rPr>
      <t>:</t>
    </r>
    <r>
      <rPr>
        <b/>
        <sz val="9"/>
        <rFont val="Arial"/>
        <family val="2"/>
      </rPr>
      <t xml:space="preserve">    </t>
    </r>
    <r>
      <rPr>
        <b/>
        <sz val="9"/>
        <color rgb="FFC00000"/>
        <rFont val="Arial"/>
        <family val="2"/>
      </rPr>
      <t xml:space="preserve"> 1224 Kinnear Rd.</t>
    </r>
    <r>
      <rPr>
        <sz val="9"/>
        <rFont val="Arial"/>
        <family val="2"/>
      </rPr>
      <t xml:space="preserve">
                 </t>
    </r>
    <r>
      <rPr>
        <b/>
        <sz val="9"/>
        <rFont val="Arial"/>
        <family val="2"/>
      </rPr>
      <t xml:space="preserve">Columbus, OH </t>
    </r>
    <r>
      <rPr>
        <b/>
        <sz val="9"/>
        <color rgb="FFC00000"/>
        <rFont val="Arial"/>
        <family val="2"/>
      </rPr>
      <t>43212</t>
    </r>
    <r>
      <rPr>
        <b/>
        <u/>
        <sz val="8"/>
        <color theme="5" tint="-0.249977111117893"/>
        <rFont val="Arial"/>
        <family val="2"/>
      </rPr>
      <t/>
    </r>
  </si>
  <si>
    <r>
      <rPr>
        <b/>
        <sz val="18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"Click to Quote" Tab</t>
    </r>
    <r>
      <rPr>
        <sz val="16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To generate a quote, click on the </t>
    </r>
    <r>
      <rPr>
        <b/>
        <sz val="12"/>
        <color rgb="FFC00000"/>
        <rFont val="Arial"/>
        <family val="2"/>
      </rPr>
      <t xml:space="preserve">"Click to Quote" Tab </t>
    </r>
    <r>
      <rPr>
        <sz val="12"/>
        <color theme="1"/>
        <rFont val="Arial"/>
        <family val="2"/>
      </rPr>
      <t xml:space="preserve">
 after making selection(s) on the "Order Summary Page."
</t>
    </r>
  </si>
  <si>
    <t xml:space="preserve"> Click TAB for a List of courses and professional service options.</t>
  </si>
  <si>
    <r>
      <t xml:space="preserve">   *A </t>
    </r>
    <r>
      <rPr>
        <b/>
        <u/>
        <sz val="9"/>
        <color rgb="FFC00000"/>
        <rFont val="Arial"/>
        <family val="2"/>
      </rPr>
      <t>MINIMUM</t>
    </r>
    <r>
      <rPr>
        <b/>
        <sz val="9"/>
        <color rgb="FFC00000"/>
        <rFont val="Arial"/>
        <family val="2"/>
      </rPr>
      <t xml:space="preserve"> of 1-year MAINTENANCE (SnS) Term is </t>
    </r>
    <r>
      <rPr>
        <b/>
        <u/>
        <sz val="9"/>
        <color rgb="FFC00000"/>
        <rFont val="Arial"/>
        <family val="2"/>
      </rPr>
      <t>REQUIRED</t>
    </r>
    <r>
      <rPr>
        <b/>
        <sz val="9"/>
        <color rgb="FFC00000"/>
        <rFont val="Arial"/>
        <family val="2"/>
      </rPr>
      <t xml:space="preserve"> when purchasing </t>
    </r>
    <r>
      <rPr>
        <b/>
        <u/>
        <sz val="9"/>
        <color rgb="FFC00000"/>
        <rFont val="Arial"/>
        <family val="2"/>
      </rPr>
      <t>NEW</t>
    </r>
    <r>
      <rPr>
        <b/>
        <sz val="9"/>
        <color rgb="FFC00000"/>
        <rFont val="Arial"/>
        <family val="2"/>
      </rPr>
      <t xml:space="preserve"> licenses.  (Fusion, Player and Workstation are EXCEPTIONS).  
    </t>
    </r>
    <r>
      <rPr>
        <b/>
        <sz val="9"/>
        <rFont val="Arial"/>
        <family val="2"/>
      </rPr>
      <t xml:space="preserve"> - Active SnS allows for FREE product-version updates &amp; support.  HELP DESK SUPPORT (1-877-486-9273 ) is provided at VMware's PRODUCTION LEVEL.</t>
    </r>
  </si>
  <si>
    <r>
      <t xml:space="preserve">  *Maintenance Renewal for VMware licenses purchased through OARnet </t>
    </r>
    <r>
      <rPr>
        <b/>
        <u/>
        <sz val="9"/>
        <color rgb="FFC00000"/>
        <rFont val="Arial"/>
        <family val="2"/>
      </rPr>
      <t>ONLY</t>
    </r>
    <r>
      <rPr>
        <b/>
        <sz val="9"/>
        <color rgb="FFC00000"/>
        <rFont val="Arial"/>
        <family val="2"/>
      </rPr>
      <t xml:space="preserve">. </t>
    </r>
    <r>
      <rPr>
        <b/>
        <sz val="9"/>
        <rFont val="Arial"/>
        <family val="2"/>
      </rPr>
      <t xml:space="preserve"> 
   - All support is provided at VMware's Production Level.</t>
    </r>
  </si>
  <si>
    <r>
      <t xml:space="preserve">I have selected a training course / consulting service to which the PSO credits will be applied. </t>
    </r>
    <r>
      <rPr>
        <b/>
        <sz val="9"/>
        <color rgb="FFC00000"/>
        <rFont val="Arial"/>
        <family val="2"/>
      </rPr>
      <t xml:space="preserve"> (</t>
    </r>
    <r>
      <rPr>
        <sz val="9"/>
        <color rgb="FFC00000"/>
        <rFont val="Arial"/>
        <family val="2"/>
      </rPr>
      <t>Please complete Attachment 2 on next page)</t>
    </r>
  </si>
  <si>
    <r>
      <rPr>
        <sz val="9"/>
        <rFont val="Arial"/>
        <family val="2"/>
      </rPr>
      <t xml:space="preserve">• Upgrade: User Environment Mgr to Horizon ENT ED: 10 Pack (CCU) 
</t>
    </r>
    <r>
      <rPr>
        <sz val="8"/>
        <rFont val="Calibri"/>
        <family val="2"/>
        <scheme val="minor"/>
      </rPr>
      <t>*** User Environment Manager to Horizon Enterprise Edition: 10 Pack (CCU)</t>
    </r>
  </si>
  <si>
    <r>
      <t xml:space="preserve">• Upgrade: vRealize Ops STD (25 VM-PK) to vRealize Ops ENT (25 OSI-PK)
</t>
    </r>
    <r>
      <rPr>
        <sz val="8"/>
        <rFont val="Calibri"/>
        <family val="2"/>
        <scheme val="minor"/>
      </rPr>
      <t>***Upgrade: Realize Ops  STD (25 VM Pack) to vRealize Ops Enterprise (25 OSI Pack)</t>
    </r>
  </si>
  <si>
    <r>
      <t xml:space="preserve">• Upgrade: vCloudAutoCtrENTSuite to vRealizeCloudMgtENT (25 OSI) 
</t>
    </r>
    <r>
      <rPr>
        <sz val="8"/>
        <rFont val="Calibri"/>
        <family val="2"/>
        <scheme val="minor"/>
      </rPr>
      <t>***Upgrade: vCloud Automation Center Enterprise Suite to vRealize Suite 6 Enterprise
     (25 OSI Pack)</t>
    </r>
  </si>
  <si>
    <r>
      <t>• Upgrade: vRealize Ops STD (25 VM-PK) to vRealize Ops ADV (25 OSI-PK)  
***</t>
    </r>
    <r>
      <rPr>
        <sz val="8"/>
        <rFont val="Calibri"/>
        <family val="2"/>
        <scheme val="minor"/>
      </rPr>
      <t>Upgrade: vRealize Operations Standard (25 VM Pack) to vRealize Operations      
     Advanced (25 OSI Pack)</t>
    </r>
  </si>
  <si>
    <r>
      <t xml:space="preserve">• Upgrade: vC.OpsMgtSuiteENT to vRealizeCloudMgtENT (25 OSI) 
</t>
    </r>
    <r>
      <rPr>
        <sz val="8"/>
        <rFont val="Calibri"/>
        <family val="2"/>
        <scheme val="minor"/>
      </rPr>
      <t>***Upgrade: vCenter Operations 5.6 Management Suite Enterprise to vRealize Suite 6 
     Enterprise (25 OSI Pack)</t>
    </r>
  </si>
  <si>
    <r>
      <t>• Upgrade: vC.LogInsight perOSI to vRealizeCloudMgtENT (25 OSI) 
 *</t>
    </r>
    <r>
      <rPr>
        <sz val="8"/>
        <rFont val="Calibri"/>
        <family val="2"/>
        <scheme val="minor"/>
      </rPr>
      <t>**Upgrade: VMware vCenter Log Insight per OSI to vRealize Suite 6 EnterpriseE
      25 OSI Pack)</t>
    </r>
  </si>
  <si>
    <r>
      <t xml:space="preserve">• Upgrade: vC.OpsMgtSuiteADV to vRealizeCloudMgtENT (25 OSI) 
  </t>
    </r>
    <r>
      <rPr>
        <sz val="8"/>
        <rFont val="Calibri"/>
        <family val="2"/>
        <scheme val="minor"/>
      </rPr>
      <t>***Upgrade: vCenter Operations 5.6 Management Suite Advanced to vRealize Suite 6 
       Enterprise (25 OSI Pack)</t>
    </r>
  </si>
  <si>
    <r>
      <t xml:space="preserve">• Upgrade: vCloudAutoCtrADVSuite to vRealizeCloudMgtENT (25 OSI) 
   </t>
    </r>
    <r>
      <rPr>
        <sz val="8"/>
        <rFont val="Calibri"/>
        <family val="2"/>
        <scheme val="minor"/>
      </rPr>
      <t>***Upgrade: vCloud Automation Center 6 Advanced Suite to vRealize Suite 6 Enterprise 
        (25 OSI Pack)</t>
    </r>
  </si>
  <si>
    <r>
      <t xml:space="preserve">• Upgrade: vC.OpsMgtSuiteSTD to vRealizeCloudMgtENT (25 OSI) 
   </t>
    </r>
    <r>
      <rPr>
        <sz val="8"/>
        <rFont val="Calibri"/>
        <family val="2"/>
        <scheme val="minor"/>
      </rPr>
      <t>***Upgrade: vCenter Operations 5.6 Management Suite Standard to vRealize Suite 6 
        Enterprise (25 OSI Pack)</t>
    </r>
  </si>
  <si>
    <r>
      <t xml:space="preserve">• Upgrade: ITBusMgtSuite STD to vRealizeCloudMgtENT (25 OSI)  
  </t>
    </r>
    <r>
      <rPr>
        <sz val="8"/>
        <rFont val="Calibri"/>
        <family val="2"/>
        <scheme val="minor"/>
      </rPr>
      <t>***Upgrade: IT Business Management Suite 1 Standard to vRealize Suite 6 Enterprise 
       (25 OSI Pack)</t>
    </r>
  </si>
  <si>
    <r>
      <t>• Upgrade: NSX vSphere-vCloudSteAdd-on to NSX Multi-Hypervisor
 ***</t>
    </r>
    <r>
      <rPr>
        <sz val="8"/>
        <rFont val="Calibri"/>
        <family val="2"/>
        <scheme val="minor"/>
      </rPr>
      <t>Upgrade: NSX for vSphere - vCloud Suite Add-on to VMware NSX for Multi-Hypervisor</t>
    </r>
  </si>
  <si>
    <r>
      <rPr>
        <sz val="9"/>
        <rFont val="Arial"/>
        <family val="2"/>
      </rPr>
      <t>• Upgrade:  User Environment Mgr to Horizon ENT ED: 10 Pack (Named Users)</t>
    </r>
    <r>
      <rPr>
        <sz val="8.5"/>
        <rFont val="Arial"/>
        <family val="2"/>
      </rPr>
      <t xml:space="preserve"> 
</t>
    </r>
    <r>
      <rPr>
        <sz val="8.5"/>
        <rFont val="Calibri"/>
        <family val="2"/>
        <scheme val="minor"/>
      </rPr>
      <t>*** User Environment Manager to Horizon Enterprise Edition: 10 Pack (Named Users)</t>
    </r>
  </si>
  <si>
    <r>
      <rPr>
        <sz val="9"/>
        <rFont val="Arial"/>
        <family val="2"/>
      </rPr>
      <t xml:space="preserve">• Upgrade: User Environment Mgr to Horizon ENT ED: 100 Pack (CCU) 
</t>
    </r>
    <r>
      <rPr>
        <sz val="8"/>
        <rFont val="Calibri"/>
        <family val="2"/>
        <scheme val="minor"/>
      </rPr>
      <t>*</t>
    </r>
    <r>
      <rPr>
        <sz val="8.5"/>
        <rFont val="Calibri"/>
        <family val="2"/>
        <scheme val="minor"/>
      </rPr>
      <t>** User Environment Manager to Horizon Enterprise Edition: 100 Pack (CCU)</t>
    </r>
  </si>
  <si>
    <r>
      <rPr>
        <sz val="9"/>
        <rFont val="Arial"/>
        <family val="2"/>
      </rPr>
      <t xml:space="preserve">• Upgrade: User Environment Mger to Horizon ENT ED: 100 Pack (Named Users) 
</t>
    </r>
    <r>
      <rPr>
        <sz val="8"/>
        <rFont val="Calibri"/>
        <family val="2"/>
        <scheme val="minor"/>
      </rPr>
      <t>*** User Environment Manager to Horizon Enterprise Edition: 100 Pack (Named Users)</t>
    </r>
  </si>
  <si>
    <r>
      <t xml:space="preserve">• Upgrade: vRealize Business STD to ADV  (Per CPU) 
 </t>
    </r>
    <r>
      <rPr>
        <sz val="8"/>
        <rFont val="Calibri"/>
        <family val="2"/>
        <scheme val="minor"/>
      </rPr>
      <t>***Upgrade: vRealize Business Standard (Per CPU) tovRealize Business Advanced 
      (Per CPU)</t>
    </r>
  </si>
  <si>
    <r>
      <t xml:space="preserve">• Upgrade: vRealize Business STD to ENT (Per CPU)  
</t>
    </r>
    <r>
      <rPr>
        <sz val="8"/>
        <rFont val="Calibri"/>
        <family val="2"/>
        <scheme val="minor"/>
      </rPr>
      <t>***Upgrade:  vRealize Business Standard (Per CPU) to vRealize Business 8 Enterprise 
     (Per CPU)</t>
    </r>
  </si>
  <si>
    <r>
      <t xml:space="preserve">• Upgrade: vRealize Business ADV to ENT (Per CPU)  
</t>
    </r>
    <r>
      <rPr>
        <sz val="8"/>
        <rFont val="Calibri"/>
        <family val="2"/>
        <scheme val="minor"/>
      </rPr>
      <t>***Upgrade: vRealize Business Advanced (Per CPU) to vRealize Business Enterprise
      (Per CPU)</t>
    </r>
  </si>
  <si>
    <r>
      <t xml:space="preserve">• Upgrade: vCenter Ops Mgt STE ADV to vRealize STE ADV (25 OSI Pack)
</t>
    </r>
    <r>
      <rPr>
        <sz val="8"/>
        <rFont val="Calibri"/>
        <family val="2"/>
        <scheme val="minor"/>
      </rPr>
      <t>***Upgrade:  vCenter Operations Mgt Suite Advanced to vRealize Suite Advanced
     (25 OSI Pack)</t>
    </r>
  </si>
  <si>
    <r>
      <rPr>
        <sz val="9"/>
        <rFont val="Arial"/>
        <family val="2"/>
      </rPr>
      <t xml:space="preserve">• Upgrade: IT Bus Mgt STE STD to vRealize STE ADV (25 OSI Pack) 
</t>
    </r>
    <r>
      <rPr>
        <sz val="8"/>
        <rFont val="Calibri"/>
        <family val="2"/>
        <scheme val="minor"/>
      </rPr>
      <t>***Upgrade: IT Business Management Suite 1 Standard to vRealize Suite Advanced 
     (25 OSI Pack)</t>
    </r>
  </si>
  <si>
    <r>
      <t xml:space="preserve">• Upgrade: vCenter Ops Mgt STE STD to vRealize STE ADV (25 OSI Pack) 
</t>
    </r>
    <r>
      <rPr>
        <sz val="8"/>
        <rFont val="Calibri"/>
        <family val="2"/>
        <scheme val="minor"/>
      </rPr>
      <t>***Upgrade:  vCenter Operations Mgt Suite Standard to vRealize Suite Advanced 
     (25 OSI Pack)</t>
    </r>
  </si>
  <si>
    <r>
      <t xml:space="preserve">• Upgrade: vCloud Auto Ctr ADV STE to vRealize STE ADV (25 OSI Pack) 
</t>
    </r>
    <r>
      <rPr>
        <sz val="8"/>
        <rFont val="Calibri"/>
        <family val="2"/>
        <scheme val="minor"/>
      </rPr>
      <t>***Upgrade: vCloud Automation Center Advanced Suite to vRealize Suite Advanced 
    (25 OSI Pack)</t>
    </r>
  </si>
  <si>
    <r>
      <t xml:space="preserve">• Upgrade: vRealize BUS STD (25 OSI) to vRealize STE ADV (25 OSI Pack)
 </t>
    </r>
    <r>
      <rPr>
        <sz val="8"/>
        <rFont val="Calibri"/>
        <family val="2"/>
        <scheme val="minor"/>
      </rPr>
      <t>***Upgrade: vRealize Business Standard (25 OSI Pack) to vRealize Suite Advanced 
      (25 OSI Pack)</t>
    </r>
  </si>
  <si>
    <r>
      <t>• Upgrade: vROPS ADV to vRealize Suite ADV (25 OSI Pack) 
***</t>
    </r>
    <r>
      <rPr>
        <sz val="8"/>
        <rFont val="Calibri"/>
        <family val="2"/>
        <scheme val="minor"/>
      </rPr>
      <t>Upgrade: vRealize Operations Advanced (25 OSI Pack) to vRealize Suite Advanced 
     (25 OSI PK)</t>
    </r>
  </si>
  <si>
    <r>
      <rPr>
        <sz val="10"/>
        <rFont val="Arial"/>
        <family val="2"/>
      </rPr>
      <t xml:space="preserve">• </t>
    </r>
    <r>
      <rPr>
        <sz val="9"/>
        <rFont val="Arial"/>
        <family val="2"/>
      </rPr>
      <t xml:space="preserve">Upgrade: AirWatchMobileDev&amp;ContentLockerView to Yellow Mgt STE - Perpl, 1X Fee/Dev  </t>
    </r>
    <r>
      <rPr>
        <sz val="8"/>
        <rFont val="Calibri"/>
        <family val="2"/>
        <scheme val="minor"/>
      </rPr>
      <t>***Upgrade from Mobile Device Mgt &amp; AirWatch Content Locker View to Yellow Mgt Suite -
     Perpetual, One Time Fee / Device</t>
    </r>
  </si>
  <si>
    <t>• Upgrade: vSphere Essentials to Essentials Plus Kit - for 3 hosts
   (Max 2 processors per host)</t>
  </si>
  <si>
    <t>• Upgrade: vSphere Essentials to Essentials Plus Kit - for 3 hosts 
  (Max 2 processors per host)</t>
  </si>
  <si>
    <r>
      <t xml:space="preserve">• Upgrade: Workstation Pro 12 Upgrade from Vers: 10.x/11.x/or Player 6 Pl Lin/Win, ESD 
</t>
    </r>
    <r>
      <rPr>
        <sz val="8"/>
        <rFont val="Calibri"/>
        <family val="2"/>
        <scheme val="minor"/>
      </rPr>
      <t xml:space="preserve"> ***Upgrade:  Workstation Pro 12 upgrade from vers:  10.X\11.x/or Player 6 Plus for Linux 
      and Windows, ESD</t>
    </r>
  </si>
  <si>
    <t xml:space="preserve">OARnet / VMware - VIRTUALIZATION PROGRAM ORDER FORM FOR STATE, K12 AND HIGHER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</si>
</sst>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_);_([$$-409]* \(#,##0\);_([$$-409]* &quot;-&quot;??_);_(@_)"/>
    <numFmt numFmtId="166" formatCode="_-&quot;£&quot;* #,##0.00_-;\-&quot;£&quot;* #,##0.00_-;_-&quot;£&quot;* &quot;-&quot;??_-;_-@_-"/>
    <numFmt numFmtId="167" formatCode="&quot; $&quot;#,##0.00\ ;&quot; $(&quot;#,##0.00\);&quot; $-&quot;#\ ;@\ "/>
    <numFmt numFmtId="168" formatCode="0.0"/>
  </numFmts>
  <fonts count="1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 Unicode MS"/>
      <family val="2"/>
    </font>
    <font>
      <sz val="1"/>
      <name val="Arial"/>
      <family val="2"/>
    </font>
    <font>
      <b/>
      <i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0"/>
      <name val="Helv"/>
      <charset val="204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Helv"/>
    </font>
    <font>
      <sz val="11"/>
      <color indexed="8"/>
      <name val="Arial"/>
      <family val="3"/>
      <charset val="128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11"/>
      <color theme="1"/>
      <name val="Arial"/>
      <family val="3"/>
      <charset val="128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rgb="FFC00000"/>
      <name val="Arial"/>
      <family val="2"/>
    </font>
    <font>
      <sz val="10.5"/>
      <color theme="1"/>
      <name val="Arial"/>
      <family val="2"/>
    </font>
    <font>
      <b/>
      <sz val="13"/>
      <color theme="0"/>
      <name val="Arial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8"/>
      <color rgb="FF000000"/>
      <name val="Tahoma"/>
      <family val="2"/>
    </font>
    <font>
      <b/>
      <sz val="18"/>
      <color theme="1"/>
      <name val="Arial"/>
      <family val="2"/>
    </font>
    <font>
      <sz val="9"/>
      <name val="Arial Unicode MS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  <font>
      <b/>
      <sz val="8"/>
      <color rgb="FFC00000"/>
      <name val="Arial"/>
      <family val="2"/>
    </font>
    <font>
      <b/>
      <u/>
      <sz val="8"/>
      <color theme="5" tint="-0.249977111117893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2"/>
      <color theme="1"/>
      <name val="Calibri"/>
      <family val="2"/>
      <charset val="136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9"/>
      <name val="Arial"/>
      <family val="2"/>
    </font>
    <font>
      <b/>
      <sz val="9"/>
      <color indexed="60"/>
      <name val="Arial"/>
      <family val="2"/>
    </font>
    <font>
      <b/>
      <u/>
      <sz val="9"/>
      <color rgb="FFC00000"/>
      <name val="Arial"/>
      <family val="2"/>
    </font>
    <font>
      <u/>
      <sz val="11"/>
      <name val="Calibri"/>
      <family val="2"/>
      <scheme val="minor"/>
    </font>
    <font>
      <b/>
      <sz val="18"/>
      <name val="Arial"/>
      <family val="2"/>
    </font>
    <font>
      <b/>
      <sz val="8"/>
      <name val="Arial Unicode MS"/>
      <family val="2"/>
    </font>
    <font>
      <b/>
      <i/>
      <sz val="14"/>
      <color theme="0"/>
      <name val="Arial"/>
      <family val="2"/>
    </font>
    <font>
      <b/>
      <u/>
      <sz val="9"/>
      <color indexed="8"/>
      <name val="Arial"/>
      <family val="2"/>
    </font>
    <font>
      <b/>
      <sz val="12"/>
      <color rgb="FFC00000"/>
      <name val="Arial"/>
      <family val="2"/>
    </font>
    <font>
      <sz val="8.5"/>
      <name val="Arial"/>
      <family val="2"/>
    </font>
    <font>
      <sz val="8.5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FD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 tint="-0.499984740745262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0">
    <xf numFmtId="0" fontId="0" fillId="0" borderId="0"/>
    <xf numFmtId="0" fontId="44" fillId="24" borderId="0" applyNumberFormat="0" applyBorder="0" applyAlignment="0" applyProtection="0"/>
    <xf numFmtId="0" fontId="20" fillId="2" borderId="0" applyNumberFormat="0" applyBorder="0" applyAlignment="0" applyProtection="0"/>
    <xf numFmtId="0" fontId="44" fillId="25" borderId="0" applyNumberFormat="0" applyBorder="0" applyAlignment="0" applyProtection="0"/>
    <xf numFmtId="0" fontId="20" fillId="3" borderId="0" applyNumberFormat="0" applyBorder="0" applyAlignment="0" applyProtection="0"/>
    <xf numFmtId="0" fontId="44" fillId="26" borderId="0" applyNumberFormat="0" applyBorder="0" applyAlignment="0" applyProtection="0"/>
    <xf numFmtId="0" fontId="20" fillId="4" borderId="0" applyNumberFormat="0" applyBorder="0" applyAlignment="0" applyProtection="0"/>
    <xf numFmtId="0" fontId="44" fillId="27" borderId="0" applyNumberFormat="0" applyBorder="0" applyAlignment="0" applyProtection="0"/>
    <xf numFmtId="0" fontId="20" fillId="5" borderId="0" applyNumberFormat="0" applyBorder="0" applyAlignment="0" applyProtection="0"/>
    <xf numFmtId="0" fontId="44" fillId="28" borderId="0" applyNumberFormat="0" applyBorder="0" applyAlignment="0" applyProtection="0"/>
    <xf numFmtId="0" fontId="20" fillId="6" borderId="0" applyNumberFormat="0" applyBorder="0" applyAlignment="0" applyProtection="0"/>
    <xf numFmtId="0" fontId="44" fillId="29" borderId="0" applyNumberFormat="0" applyBorder="0" applyAlignment="0" applyProtection="0"/>
    <xf numFmtId="0" fontId="20" fillId="7" borderId="0" applyNumberFormat="0" applyBorder="0" applyAlignment="0" applyProtection="0"/>
    <xf numFmtId="0" fontId="44" fillId="30" borderId="0" applyNumberFormat="0" applyBorder="0" applyAlignment="0" applyProtection="0"/>
    <xf numFmtId="0" fontId="20" fillId="8" borderId="0" applyNumberFormat="0" applyBorder="0" applyAlignment="0" applyProtection="0"/>
    <xf numFmtId="0" fontId="44" fillId="31" borderId="0" applyNumberFormat="0" applyBorder="0" applyAlignment="0" applyProtection="0"/>
    <xf numFmtId="0" fontId="20" fillId="9" borderId="0" applyNumberFormat="0" applyBorder="0" applyAlignment="0" applyProtection="0"/>
    <xf numFmtId="0" fontId="44" fillId="32" borderId="0" applyNumberFormat="0" applyBorder="0" applyAlignment="0" applyProtection="0"/>
    <xf numFmtId="0" fontId="20" fillId="10" borderId="0" applyNumberFormat="0" applyBorder="0" applyAlignment="0" applyProtection="0"/>
    <xf numFmtId="0" fontId="44" fillId="33" borderId="0" applyNumberFormat="0" applyBorder="0" applyAlignment="0" applyProtection="0"/>
    <xf numFmtId="0" fontId="20" fillId="5" borderId="0" applyNumberFormat="0" applyBorder="0" applyAlignment="0" applyProtection="0"/>
    <xf numFmtId="0" fontId="44" fillId="34" borderId="0" applyNumberFormat="0" applyBorder="0" applyAlignment="0" applyProtection="0"/>
    <xf numFmtId="0" fontId="20" fillId="8" borderId="0" applyNumberFormat="0" applyBorder="0" applyAlignment="0" applyProtection="0"/>
    <xf numFmtId="0" fontId="44" fillId="35" borderId="0" applyNumberFormat="0" applyBorder="0" applyAlignment="0" applyProtection="0"/>
    <xf numFmtId="0" fontId="20" fillId="11" borderId="0" applyNumberFormat="0" applyBorder="0" applyAlignment="0" applyProtection="0"/>
    <xf numFmtId="0" fontId="45" fillId="36" borderId="0" applyNumberFormat="0" applyBorder="0" applyAlignment="0" applyProtection="0"/>
    <xf numFmtId="0" fontId="24" fillId="12" borderId="0" applyNumberFormat="0" applyBorder="0" applyAlignment="0" applyProtection="0"/>
    <xf numFmtId="0" fontId="45" fillId="37" borderId="0" applyNumberFormat="0" applyBorder="0" applyAlignment="0" applyProtection="0"/>
    <xf numFmtId="0" fontId="24" fillId="9" borderId="0" applyNumberFormat="0" applyBorder="0" applyAlignment="0" applyProtection="0"/>
    <xf numFmtId="0" fontId="45" fillId="38" borderId="0" applyNumberFormat="0" applyBorder="0" applyAlignment="0" applyProtection="0"/>
    <xf numFmtId="0" fontId="24" fillId="10" borderId="0" applyNumberFormat="0" applyBorder="0" applyAlignment="0" applyProtection="0"/>
    <xf numFmtId="0" fontId="45" fillId="39" borderId="0" applyNumberFormat="0" applyBorder="0" applyAlignment="0" applyProtection="0"/>
    <xf numFmtId="0" fontId="24" fillId="13" borderId="0" applyNumberFormat="0" applyBorder="0" applyAlignment="0" applyProtection="0"/>
    <xf numFmtId="0" fontId="45" fillId="40" borderId="0" applyNumberFormat="0" applyBorder="0" applyAlignment="0" applyProtection="0"/>
    <xf numFmtId="0" fontId="24" fillId="14" borderId="0" applyNumberFormat="0" applyBorder="0" applyAlignment="0" applyProtection="0"/>
    <xf numFmtId="0" fontId="45" fillId="41" borderId="0" applyNumberFormat="0" applyBorder="0" applyAlignment="0" applyProtection="0"/>
    <xf numFmtId="0" fontId="24" fillId="15" borderId="0" applyNumberFormat="0" applyBorder="0" applyAlignment="0" applyProtection="0"/>
    <xf numFmtId="0" fontId="45" fillId="42" borderId="0" applyNumberFormat="0" applyBorder="0" applyAlignment="0" applyProtection="0"/>
    <xf numFmtId="0" fontId="24" fillId="16" borderId="0" applyNumberFormat="0" applyBorder="0" applyAlignment="0" applyProtection="0"/>
    <xf numFmtId="0" fontId="45" fillId="43" borderId="0" applyNumberFormat="0" applyBorder="0" applyAlignment="0" applyProtection="0"/>
    <xf numFmtId="0" fontId="24" fillId="17" borderId="0" applyNumberFormat="0" applyBorder="0" applyAlignment="0" applyProtection="0"/>
    <xf numFmtId="0" fontId="45" fillId="44" borderId="0" applyNumberFormat="0" applyBorder="0" applyAlignment="0" applyProtection="0"/>
    <xf numFmtId="0" fontId="24" fillId="18" borderId="0" applyNumberFormat="0" applyBorder="0" applyAlignment="0" applyProtection="0"/>
    <xf numFmtId="0" fontId="45" fillId="45" borderId="0" applyNumberFormat="0" applyBorder="0" applyAlignment="0" applyProtection="0"/>
    <xf numFmtId="0" fontId="24" fillId="13" borderId="0" applyNumberFormat="0" applyBorder="0" applyAlignment="0" applyProtection="0"/>
    <xf numFmtId="0" fontId="45" fillId="46" borderId="0" applyNumberFormat="0" applyBorder="0" applyAlignment="0" applyProtection="0"/>
    <xf numFmtId="0" fontId="24" fillId="14" borderId="0" applyNumberFormat="0" applyBorder="0" applyAlignment="0" applyProtection="0"/>
    <xf numFmtId="0" fontId="45" fillId="47" borderId="0" applyNumberFormat="0" applyBorder="0" applyAlignment="0" applyProtection="0"/>
    <xf numFmtId="0" fontId="24" fillId="19" borderId="0" applyNumberFormat="0" applyBorder="0" applyAlignment="0" applyProtection="0"/>
    <xf numFmtId="0" fontId="46" fillId="48" borderId="0" applyNumberFormat="0" applyBorder="0" applyAlignment="0" applyProtection="0"/>
    <xf numFmtId="0" fontId="25" fillId="3" borderId="0" applyNumberFormat="0" applyBorder="0" applyAlignment="0" applyProtection="0"/>
    <xf numFmtId="0" fontId="47" fillId="49" borderId="81" applyNumberFormat="0" applyAlignment="0" applyProtection="0"/>
    <xf numFmtId="0" fontId="26" fillId="20" borderId="1" applyNumberFormat="0" applyAlignment="0" applyProtection="0"/>
    <xf numFmtId="0" fontId="48" fillId="50" borderId="82" applyNumberFormat="0" applyAlignment="0" applyProtection="0"/>
    <xf numFmtId="0" fontId="27" fillId="21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29" fillId="4" borderId="0" applyNumberFormat="0" applyBorder="0" applyAlignment="0" applyProtection="0"/>
    <xf numFmtId="0" fontId="51" fillId="0" borderId="83" applyNumberFormat="0" applyFill="0" applyAlignment="0" applyProtection="0"/>
    <xf numFmtId="0" fontId="30" fillId="0" borderId="3" applyNumberFormat="0" applyFill="0" applyAlignment="0" applyProtection="0"/>
    <xf numFmtId="0" fontId="52" fillId="0" borderId="84" applyNumberFormat="0" applyFill="0" applyAlignment="0" applyProtection="0"/>
    <xf numFmtId="0" fontId="31" fillId="0" borderId="4" applyNumberFormat="0" applyFill="0" applyAlignment="0" applyProtection="0"/>
    <xf numFmtId="0" fontId="53" fillId="0" borderId="85" applyNumberFormat="0" applyFill="0" applyAlignment="0" applyProtection="0"/>
    <xf numFmtId="0" fontId="32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6" fillId="52" borderId="81" applyNumberFormat="0" applyAlignment="0" applyProtection="0"/>
    <xf numFmtId="0" fontId="33" fillId="7" borderId="1" applyNumberFormat="0" applyAlignment="0" applyProtection="0"/>
    <xf numFmtId="0" fontId="57" fillId="0" borderId="86" applyNumberFormat="0" applyFill="0" applyAlignment="0" applyProtection="0"/>
    <xf numFmtId="0" fontId="34" fillId="0" borderId="6" applyNumberFormat="0" applyFill="0" applyAlignment="0" applyProtection="0"/>
    <xf numFmtId="0" fontId="58" fillId="53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/>
    <xf numFmtId="165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37" fillId="0" borderId="0"/>
    <xf numFmtId="0" fontId="44" fillId="0" borderId="0"/>
    <xf numFmtId="0" fontId="60" fillId="0" borderId="0"/>
    <xf numFmtId="0" fontId="37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54" borderId="87" applyNumberFormat="0" applyFont="0" applyAlignment="0" applyProtection="0"/>
    <xf numFmtId="0" fontId="5" fillId="23" borderId="7" applyNumberFormat="0" applyFont="0" applyAlignment="0" applyProtection="0"/>
    <xf numFmtId="0" fontId="61" fillId="49" borderId="88" applyNumberFormat="0" applyAlignment="0" applyProtection="0"/>
    <xf numFmtId="0" fontId="38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0" fontId="36" fillId="0" borderId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89" applyNumberFormat="0" applyFill="0" applyAlignment="0" applyProtection="0"/>
    <xf numFmtId="0" fontId="21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2" fillId="0" borderId="0"/>
  </cellStyleXfs>
  <cellXfs count="771">
    <xf numFmtId="0" fontId="0" fillId="0" borderId="0" xfId="0"/>
    <xf numFmtId="0" fontId="65" fillId="0" borderId="0" xfId="0" applyFont="1" applyFill="1" applyBorder="1" applyAlignment="1" applyProtection="1">
      <alignment horizontal="left"/>
    </xf>
    <xf numFmtId="0" fontId="66" fillId="0" borderId="0" xfId="0" applyFont="1" applyFill="1" applyBorder="1" applyAlignment="1" applyProtection="1">
      <alignment horizontal="left" vertical="center" wrapText="1"/>
    </xf>
    <xf numFmtId="0" fontId="66" fillId="0" borderId="11" xfId="0" applyFont="1" applyBorder="1" applyProtection="1"/>
    <xf numFmtId="0" fontId="67" fillId="0" borderId="12" xfId="0" applyFont="1" applyBorder="1" applyAlignment="1" applyProtection="1">
      <alignment horizontal="left" vertical="top"/>
    </xf>
    <xf numFmtId="0" fontId="66" fillId="0" borderId="12" xfId="0" applyFont="1" applyBorder="1" applyProtection="1"/>
    <xf numFmtId="0" fontId="66" fillId="0" borderId="12" xfId="0" applyFont="1" applyBorder="1" applyAlignment="1" applyProtection="1">
      <alignment horizontal="left"/>
    </xf>
    <xf numFmtId="0" fontId="0" fillId="0" borderId="12" xfId="0" applyBorder="1" applyProtection="1"/>
    <xf numFmtId="0" fontId="65" fillId="0" borderId="0" xfId="0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0" fontId="68" fillId="0" borderId="0" xfId="0" applyFont="1" applyBorder="1" applyProtection="1"/>
    <xf numFmtId="0" fontId="69" fillId="0" borderId="0" xfId="0" applyFont="1" applyBorder="1" applyAlignment="1" applyProtection="1">
      <alignment horizontal="right"/>
    </xf>
    <xf numFmtId="0" fontId="69" fillId="0" borderId="14" xfId="0" applyFont="1" applyBorder="1" applyAlignment="1" applyProtection="1">
      <alignment horizontal="right"/>
    </xf>
    <xf numFmtId="0" fontId="7" fillId="0" borderId="0" xfId="0" applyFont="1" applyBorder="1"/>
    <xf numFmtId="0" fontId="71" fillId="0" borderId="0" xfId="0" applyFont="1" applyBorder="1"/>
    <xf numFmtId="0" fontId="64" fillId="0" borderId="0" xfId="0" applyFont="1" applyProtection="1"/>
    <xf numFmtId="0" fontId="64" fillId="0" borderId="0" xfId="0" applyFont="1" applyAlignment="1" applyProtection="1">
      <alignment horizontal="center"/>
    </xf>
    <xf numFmtId="0" fontId="66" fillId="0" borderId="0" xfId="0" applyFont="1" applyFill="1" applyBorder="1" applyAlignment="1" applyProtection="1">
      <alignment vertical="center" wrapText="1"/>
    </xf>
    <xf numFmtId="0" fontId="66" fillId="0" borderId="12" xfId="0" applyFont="1" applyFill="1" applyBorder="1" applyAlignment="1" applyProtection="1">
      <alignment vertical="center" wrapText="1"/>
    </xf>
    <xf numFmtId="0" fontId="66" fillId="0" borderId="0" xfId="0" applyFont="1"/>
    <xf numFmtId="0" fontId="0" fillId="0" borderId="0" xfId="0" applyProtection="1"/>
    <xf numFmtId="0" fontId="0" fillId="0" borderId="0" xfId="0" applyBorder="1" applyProtection="1"/>
    <xf numFmtId="0" fontId="66" fillId="0" borderId="0" xfId="0" applyFont="1" applyBorder="1" applyProtection="1"/>
    <xf numFmtId="0" fontId="0" fillId="0" borderId="0" xfId="0" applyAlignment="1" applyProtection="1"/>
    <xf numFmtId="1" fontId="5" fillId="56" borderId="40" xfId="0" applyNumberFormat="1" applyFont="1" applyFill="1" applyBorder="1" applyAlignment="1" applyProtection="1">
      <alignment horizontal="center" vertical="center"/>
      <protection locked="0"/>
    </xf>
    <xf numFmtId="164" fontId="66" fillId="0" borderId="41" xfId="59" applyNumberFormat="1" applyFont="1" applyFill="1" applyBorder="1" applyAlignment="1" applyProtection="1">
      <alignment vertical="center"/>
    </xf>
    <xf numFmtId="0" fontId="6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0" fillId="0" borderId="0" xfId="0" applyFont="1" applyAlignment="1" applyProtection="1">
      <alignment vertical="top"/>
    </xf>
    <xf numFmtId="0" fontId="66" fillId="0" borderId="0" xfId="0" applyFont="1" applyProtection="1"/>
    <xf numFmtId="0" fontId="76" fillId="0" borderId="0" xfId="0" applyFont="1" applyProtection="1"/>
    <xf numFmtId="0" fontId="66" fillId="0" borderId="0" xfId="0" applyFont="1" applyBorder="1" applyAlignment="1" applyProtection="1">
      <alignment horizontal="left"/>
    </xf>
    <xf numFmtId="0" fontId="66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/>
    <xf numFmtId="0" fontId="0" fillId="0" borderId="14" xfId="0" applyBorder="1" applyProtection="1"/>
    <xf numFmtId="0" fontId="5" fillId="0" borderId="0" xfId="0" applyFont="1" applyProtection="1"/>
    <xf numFmtId="0" fontId="66" fillId="0" borderId="14" xfId="0" applyFont="1" applyBorder="1" applyProtection="1"/>
    <xf numFmtId="0" fontId="0" fillId="0" borderId="0" xfId="0" applyFill="1" applyBorder="1" applyProtection="1"/>
    <xf numFmtId="0" fontId="65" fillId="0" borderId="0" xfId="0" applyFont="1" applyAlignment="1" applyProtection="1">
      <alignment vertical="top" wrapText="1"/>
    </xf>
    <xf numFmtId="0" fontId="70" fillId="0" borderId="14" xfId="0" applyFont="1" applyBorder="1" applyAlignment="1" applyProtection="1">
      <alignment vertical="center" wrapText="1"/>
    </xf>
    <xf numFmtId="0" fontId="66" fillId="0" borderId="0" xfId="0" applyFont="1" applyBorder="1" applyAlignment="1" applyProtection="1">
      <alignment horizontal="left" vertical="top" wrapText="1"/>
    </xf>
    <xf numFmtId="0" fontId="66" fillId="0" borderId="0" xfId="0" applyFont="1" applyBorder="1" applyAlignment="1" applyProtection="1"/>
    <xf numFmtId="0" fontId="66" fillId="0" borderId="0" xfId="0" applyFont="1" applyAlignment="1" applyProtection="1"/>
    <xf numFmtId="0" fontId="67" fillId="0" borderId="0" xfId="0" applyFont="1" applyBorder="1" applyAlignment="1" applyProtection="1">
      <alignment horizontal="left" vertical="top"/>
    </xf>
    <xf numFmtId="0" fontId="67" fillId="0" borderId="0" xfId="0" applyFont="1" applyBorder="1" applyAlignment="1" applyProtection="1">
      <alignment horizontal="left"/>
    </xf>
    <xf numFmtId="0" fontId="66" fillId="0" borderId="0" xfId="0" applyFont="1" applyBorder="1" applyAlignment="1" applyProtection="1">
      <alignment horizontal="right"/>
    </xf>
    <xf numFmtId="0" fontId="66" fillId="0" borderId="14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81" fillId="0" borderId="0" xfId="0" applyFont="1" applyAlignment="1" applyProtection="1">
      <alignment vertical="center"/>
    </xf>
    <xf numFmtId="0" fontId="73" fillId="0" borderId="0" xfId="0" applyFont="1" applyAlignment="1" applyProtection="1">
      <alignment vertical="center"/>
    </xf>
    <xf numFmtId="0" fontId="82" fillId="0" borderId="0" xfId="0" applyFont="1" applyAlignment="1" applyProtection="1"/>
    <xf numFmtId="0" fontId="65" fillId="0" borderId="0" xfId="0" applyFont="1" applyAlignment="1" applyProtection="1">
      <alignment vertical="center" wrapText="1"/>
    </xf>
    <xf numFmtId="0" fontId="83" fillId="0" borderId="0" xfId="0" applyFont="1" applyAlignment="1" applyProtection="1">
      <alignment vertical="top" wrapText="1"/>
    </xf>
    <xf numFmtId="0" fontId="66" fillId="0" borderId="0" xfId="0" applyFont="1" applyBorder="1" applyAlignment="1" applyProtection="1">
      <alignment vertical="top"/>
    </xf>
    <xf numFmtId="0" fontId="76" fillId="0" borderId="0" xfId="0" applyFont="1" applyAlignment="1" applyProtection="1">
      <alignment vertical="center"/>
    </xf>
    <xf numFmtId="0" fontId="3" fillId="55" borderId="49" xfId="0" applyFont="1" applyFill="1" applyBorder="1" applyAlignment="1" applyProtection="1">
      <alignment horizontal="center" vertical="center"/>
    </xf>
    <xf numFmtId="44" fontId="3" fillId="55" borderId="20" xfId="59" applyFont="1" applyFill="1" applyBorder="1" applyAlignment="1" applyProtection="1">
      <alignment horizontal="center" vertical="center"/>
    </xf>
    <xf numFmtId="0" fontId="69" fillId="55" borderId="21" xfId="0" applyFont="1" applyFill="1" applyBorder="1" applyAlignment="1" applyProtection="1">
      <alignment horizontal="center" vertical="center"/>
    </xf>
    <xf numFmtId="0" fontId="69" fillId="55" borderId="19" xfId="0" applyFont="1" applyFill="1" applyBorder="1" applyAlignment="1" applyProtection="1">
      <alignment horizontal="center" vertical="center"/>
    </xf>
    <xf numFmtId="0" fontId="69" fillId="55" borderId="20" xfId="0" applyFont="1" applyFill="1" applyBorder="1" applyAlignment="1" applyProtection="1">
      <alignment horizontal="center" vertical="center"/>
    </xf>
    <xf numFmtId="44" fontId="2" fillId="55" borderId="50" xfId="59" applyFont="1" applyFill="1" applyBorder="1" applyAlignment="1" applyProtection="1">
      <alignment horizontal="center" vertical="center"/>
    </xf>
    <xf numFmtId="7" fontId="66" fillId="0" borderId="51" xfId="59" applyNumberFormat="1" applyFont="1" applyFill="1" applyBorder="1" applyAlignment="1" applyProtection="1">
      <alignment horizontal="right" vertical="center" wrapText="1"/>
    </xf>
    <xf numFmtId="0" fontId="84" fillId="65" borderId="53" xfId="0" applyFont="1" applyFill="1" applyBorder="1" applyAlignment="1" applyProtection="1">
      <alignment horizontal="center" vertical="center"/>
    </xf>
    <xf numFmtId="0" fontId="84" fillId="65" borderId="54" xfId="0" applyFont="1" applyFill="1" applyBorder="1" applyAlignment="1" applyProtection="1">
      <alignment horizontal="center" vertical="center"/>
    </xf>
    <xf numFmtId="0" fontId="84" fillId="65" borderId="50" xfId="0" applyFont="1" applyFill="1" applyBorder="1" applyAlignment="1" applyProtection="1">
      <alignment horizontal="center" vertical="center"/>
    </xf>
    <xf numFmtId="0" fontId="79" fillId="0" borderId="0" xfId="0" applyFont="1" applyAlignment="1" applyProtection="1">
      <alignment horizontal="center"/>
    </xf>
    <xf numFmtId="0" fontId="65" fillId="0" borderId="0" xfId="0" applyFont="1"/>
    <xf numFmtId="14" fontId="66" fillId="0" borderId="0" xfId="0" applyNumberFormat="1" applyFont="1"/>
    <xf numFmtId="2" fontId="65" fillId="0" borderId="0" xfId="0" applyNumberFormat="1" applyFont="1"/>
    <xf numFmtId="0" fontId="70" fillId="0" borderId="0" xfId="0" applyFont="1"/>
    <xf numFmtId="0" fontId="65" fillId="0" borderId="0" xfId="0" applyFont="1" applyAlignment="1">
      <alignment horizontal="right"/>
    </xf>
    <xf numFmtId="0" fontId="89" fillId="0" borderId="0" xfId="0" applyFont="1"/>
    <xf numFmtId="164" fontId="66" fillId="0" borderId="22" xfId="0" applyNumberFormat="1" applyFont="1" applyBorder="1" applyAlignment="1">
      <alignment vertical="center"/>
    </xf>
    <xf numFmtId="0" fontId="69" fillId="62" borderId="22" xfId="0" applyFont="1" applyFill="1" applyBorder="1" applyAlignment="1">
      <alignment horizontal="center" vertical="center"/>
    </xf>
    <xf numFmtId="0" fontId="69" fillId="62" borderId="52" xfId="0" applyFont="1" applyFill="1" applyBorder="1" applyAlignment="1">
      <alignment horizontal="center" vertical="center"/>
    </xf>
    <xf numFmtId="0" fontId="85" fillId="0" borderId="52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69" fillId="62" borderId="18" xfId="0" applyFont="1" applyFill="1" applyBorder="1" applyAlignment="1">
      <alignment horizontal="center" vertical="center"/>
    </xf>
    <xf numFmtId="1" fontId="66" fillId="0" borderId="18" xfId="0" applyNumberFormat="1" applyFont="1" applyBorder="1" applyAlignment="1">
      <alignment horizontal="center" vertical="center"/>
    </xf>
    <xf numFmtId="164" fontId="66" fillId="0" borderId="52" xfId="0" applyNumberFormat="1" applyFont="1" applyBorder="1" applyAlignment="1">
      <alignment vertical="center"/>
    </xf>
    <xf numFmtId="1" fontId="66" fillId="0" borderId="19" xfId="0" applyNumberFormat="1" applyFont="1" applyBorder="1" applyAlignment="1">
      <alignment horizontal="center" vertical="center"/>
    </xf>
    <xf numFmtId="164" fontId="66" fillId="0" borderId="20" xfId="0" applyNumberFormat="1" applyFont="1" applyBorder="1" applyAlignment="1">
      <alignment vertical="center"/>
    </xf>
    <xf numFmtId="164" fontId="66" fillId="0" borderId="21" xfId="0" applyNumberFormat="1" applyFont="1" applyBorder="1" applyAlignment="1">
      <alignment vertical="center"/>
    </xf>
    <xf numFmtId="1" fontId="85" fillId="0" borderId="52" xfId="0" applyNumberFormat="1" applyFont="1" applyBorder="1" applyAlignment="1">
      <alignment vertical="center"/>
    </xf>
    <xf numFmtId="1" fontId="85" fillId="0" borderId="21" xfId="0" applyNumberFormat="1" applyFont="1" applyBorder="1" applyAlignment="1">
      <alignment vertical="center"/>
    </xf>
    <xf numFmtId="0" fontId="69" fillId="62" borderId="23" xfId="0" applyFont="1" applyFill="1" applyBorder="1" applyAlignment="1">
      <alignment horizontal="center" vertical="center"/>
    </xf>
    <xf numFmtId="164" fontId="66" fillId="0" borderId="24" xfId="0" applyNumberFormat="1" applyFont="1" applyBorder="1" applyAlignment="1">
      <alignment vertical="center"/>
    </xf>
    <xf numFmtId="164" fontId="66" fillId="0" borderId="25" xfId="0" applyNumberFormat="1" applyFont="1" applyBorder="1" applyAlignment="1">
      <alignment vertical="center"/>
    </xf>
    <xf numFmtId="0" fontId="85" fillId="0" borderId="61" xfId="0" applyFont="1" applyBorder="1" applyAlignment="1">
      <alignment vertical="center"/>
    </xf>
    <xf numFmtId="0" fontId="85" fillId="0" borderId="77" xfId="0" applyFont="1" applyBorder="1" applyAlignment="1">
      <alignment vertical="center"/>
    </xf>
    <xf numFmtId="0" fontId="85" fillId="0" borderId="57" xfId="0" applyFont="1" applyBorder="1" applyAlignment="1">
      <alignment vertical="center"/>
    </xf>
    <xf numFmtId="0" fontId="85" fillId="0" borderId="65" xfId="0" applyFont="1" applyBorder="1" applyAlignment="1">
      <alignment vertical="center"/>
    </xf>
    <xf numFmtId="0" fontId="85" fillId="0" borderId="74" xfId="0" applyFont="1" applyBorder="1" applyAlignment="1">
      <alignment vertical="center"/>
    </xf>
    <xf numFmtId="0" fontId="85" fillId="0" borderId="69" xfId="0" applyFont="1" applyBorder="1" applyAlignment="1">
      <alignment vertical="center"/>
    </xf>
    <xf numFmtId="0" fontId="85" fillId="0" borderId="18" xfId="0" applyFont="1" applyBorder="1" applyAlignment="1">
      <alignment vertical="center"/>
    </xf>
    <xf numFmtId="0" fontId="85" fillId="0" borderId="19" xfId="0" applyFont="1" applyBorder="1" applyAlignment="1">
      <alignment vertical="center"/>
    </xf>
    <xf numFmtId="0" fontId="69" fillId="62" borderId="17" xfId="0" applyFont="1" applyFill="1" applyBorder="1" applyAlignment="1">
      <alignment horizontal="center" vertical="center"/>
    </xf>
    <xf numFmtId="0" fontId="69" fillId="62" borderId="15" xfId="0" applyFont="1" applyFill="1" applyBorder="1" applyAlignment="1">
      <alignment horizontal="center" vertical="center"/>
    </xf>
    <xf numFmtId="0" fontId="69" fillId="62" borderId="16" xfId="0" applyFont="1" applyFill="1" applyBorder="1" applyAlignment="1">
      <alignment horizontal="center" vertical="center"/>
    </xf>
    <xf numFmtId="0" fontId="69" fillId="62" borderId="15" xfId="0" applyFont="1" applyFill="1" applyBorder="1" applyAlignment="1">
      <alignment horizontal="center" vertical="center"/>
    </xf>
    <xf numFmtId="0" fontId="69" fillId="62" borderId="16" xfId="0" applyFont="1" applyFill="1" applyBorder="1" applyAlignment="1">
      <alignment horizontal="center" vertical="center"/>
    </xf>
    <xf numFmtId="164" fontId="66" fillId="0" borderId="24" xfId="0" applyNumberFormat="1" applyFont="1" applyBorder="1" applyAlignment="1">
      <alignment horizontal="center" vertical="center"/>
    </xf>
    <xf numFmtId="0" fontId="76" fillId="0" borderId="0" xfId="0" applyFont="1" applyAlignment="1" applyProtection="1">
      <alignment horizontal="center"/>
    </xf>
    <xf numFmtId="0" fontId="79" fillId="70" borderId="40" xfId="0" applyFont="1" applyFill="1" applyBorder="1" applyAlignment="1">
      <alignment horizontal="center" vertical="center"/>
    </xf>
    <xf numFmtId="164" fontId="89" fillId="0" borderId="46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66" fillId="0" borderId="14" xfId="0" applyFont="1" applyBorder="1" applyAlignment="1">
      <alignment vertical="center"/>
    </xf>
    <xf numFmtId="0" fontId="72" fillId="0" borderId="27" xfId="97" applyFont="1" applyBorder="1" applyAlignment="1" applyProtection="1">
      <alignment vertical="center"/>
      <protection locked="0"/>
    </xf>
    <xf numFmtId="0" fontId="71" fillId="0" borderId="0" xfId="0" applyFont="1" applyBorder="1" applyProtection="1"/>
    <xf numFmtId="0" fontId="15" fillId="60" borderId="14" xfId="0" applyFont="1" applyFill="1" applyBorder="1" applyAlignment="1" applyProtection="1">
      <alignment horizontal="left" vertical="center"/>
    </xf>
    <xf numFmtId="0" fontId="71" fillId="0" borderId="13" xfId="0" applyFont="1" applyBorder="1" applyAlignment="1">
      <alignment vertical="center"/>
    </xf>
    <xf numFmtId="0" fontId="54" fillId="0" borderId="36" xfId="97" applyBorder="1" applyAlignment="1" applyProtection="1">
      <alignment vertical="center"/>
      <protection locked="0"/>
    </xf>
    <xf numFmtId="0" fontId="54" fillId="0" borderId="12" xfId="97" quotePrefix="1" applyBorder="1" applyAlignment="1" applyProtection="1">
      <alignment vertical="center"/>
      <protection locked="0"/>
    </xf>
    <xf numFmtId="0" fontId="7" fillId="0" borderId="0" xfId="0" applyFont="1" applyAlignment="1"/>
    <xf numFmtId="0" fontId="5" fillId="0" borderId="0" xfId="0" applyFont="1" applyBorder="1" applyAlignment="1">
      <alignment vertical="center"/>
    </xf>
    <xf numFmtId="0" fontId="72" fillId="0" borderId="0" xfId="97" applyFont="1" applyBorder="1" applyAlignment="1" applyProtection="1">
      <alignment vertical="center"/>
      <protection locked="0"/>
    </xf>
    <xf numFmtId="0" fontId="54" fillId="0" borderId="12" xfId="97" applyBorder="1" applyAlignment="1" applyProtection="1">
      <alignment vertical="center"/>
      <protection locked="0"/>
    </xf>
    <xf numFmtId="0" fontId="66" fillId="0" borderId="0" xfId="0" applyFont="1" applyBorder="1" applyAlignment="1">
      <alignment vertical="center"/>
    </xf>
    <xf numFmtId="0" fontId="54" fillId="0" borderId="0" xfId="97" applyBorder="1" applyAlignment="1" applyProtection="1">
      <alignment vertical="center"/>
      <protection locked="0"/>
    </xf>
    <xf numFmtId="0" fontId="15" fillId="59" borderId="31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2" fillId="0" borderId="13" xfId="97" applyFont="1" applyBorder="1" applyAlignment="1" applyProtection="1">
      <alignment vertical="center"/>
      <protection locked="0"/>
    </xf>
    <xf numFmtId="0" fontId="71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60" borderId="31" xfId="0" applyFont="1" applyFill="1" applyBorder="1" applyAlignment="1" applyProtection="1">
      <alignment horizontal="left" vertical="center"/>
    </xf>
    <xf numFmtId="0" fontId="72" fillId="0" borderId="36" xfId="97" applyFont="1" applyFill="1" applyBorder="1" applyAlignment="1" applyProtection="1">
      <alignment vertical="center"/>
      <protection locked="0"/>
    </xf>
    <xf numFmtId="0" fontId="66" fillId="0" borderId="0" xfId="0" applyFont="1" applyAlignment="1">
      <alignment vertical="center"/>
    </xf>
    <xf numFmtId="0" fontId="72" fillId="0" borderId="0" xfId="97" applyFont="1" applyFill="1" applyBorder="1" applyAlignment="1" applyProtection="1">
      <alignment vertical="center"/>
      <protection locked="0"/>
    </xf>
    <xf numFmtId="0" fontId="71" fillId="0" borderId="14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2" fillId="0" borderId="12" xfId="97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164" fontId="71" fillId="0" borderId="0" xfId="0" applyNumberFormat="1" applyFont="1" applyAlignment="1">
      <alignment vertical="center"/>
    </xf>
    <xf numFmtId="0" fontId="54" fillId="0" borderId="0" xfId="97" applyAlignment="1">
      <alignment vertical="center"/>
    </xf>
    <xf numFmtId="0" fontId="71" fillId="0" borderId="0" xfId="0" applyFont="1" applyAlignment="1">
      <alignment vertical="center"/>
    </xf>
    <xf numFmtId="0" fontId="66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9" fillId="69" borderId="31" xfId="0" applyFont="1" applyFill="1" applyBorder="1" applyAlignment="1">
      <alignment vertical="center"/>
    </xf>
    <xf numFmtId="0" fontId="79" fillId="69" borderId="35" xfId="0" applyFont="1" applyFill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2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6" fillId="0" borderId="0" xfId="0" applyFont="1" applyFill="1" applyAlignment="1" applyProtection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/>
    <xf numFmtId="164" fontId="66" fillId="0" borderId="0" xfId="0" applyNumberFormat="1" applyFont="1" applyFill="1" applyBorder="1" applyAlignment="1" applyProtection="1">
      <alignment horizontal="right" vertical="center"/>
    </xf>
    <xf numFmtId="0" fontId="7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4" fillId="0" borderId="14" xfId="97" applyBorder="1" applyAlignment="1" applyProtection="1">
      <alignment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66" fillId="0" borderId="16" xfId="59" applyNumberFormat="1" applyFont="1" applyFill="1" applyBorder="1" applyAlignment="1" applyProtection="1">
      <alignment vertical="center"/>
    </xf>
    <xf numFmtId="7" fontId="66" fillId="0" borderId="17" xfId="59" applyNumberFormat="1" applyFont="1" applyFill="1" applyBorder="1" applyAlignment="1" applyProtection="1">
      <alignment horizontal="right" vertical="center" wrapText="1"/>
    </xf>
    <xf numFmtId="1" fontId="5" fillId="0" borderId="19" xfId="0" applyNumberFormat="1" applyFont="1" applyFill="1" applyBorder="1" applyAlignment="1" applyProtection="1">
      <alignment horizontal="center" vertical="center"/>
    </xf>
    <xf numFmtId="164" fontId="66" fillId="0" borderId="20" xfId="59" applyNumberFormat="1" applyFont="1" applyFill="1" applyBorder="1" applyAlignment="1" applyProtection="1">
      <alignment vertical="center"/>
    </xf>
    <xf numFmtId="7" fontId="66" fillId="0" borderId="21" xfId="59" applyNumberFormat="1" applyFont="1" applyFill="1" applyBorder="1" applyAlignment="1" applyProtection="1">
      <alignment horizontal="right" vertical="center" wrapText="1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164" fontId="66" fillId="0" borderId="16" xfId="59" applyNumberFormat="1" applyFont="1" applyFill="1" applyBorder="1" applyAlignment="1" applyProtection="1">
      <alignment horizontal="right" vertical="center" wrapText="1"/>
    </xf>
    <xf numFmtId="164" fontId="66" fillId="0" borderId="22" xfId="59" applyNumberFormat="1" applyFont="1" applyFill="1" applyBorder="1" applyAlignment="1" applyProtection="1">
      <alignment horizontal="right" vertical="center" wrapText="1"/>
      <protection locked="0"/>
    </xf>
    <xf numFmtId="164" fontId="66" fillId="0" borderId="20" xfId="59" applyNumberFormat="1" applyFont="1" applyFill="1" applyBorder="1" applyAlignment="1" applyProtection="1">
      <alignment horizontal="right" vertical="center" wrapText="1"/>
      <protection locked="0"/>
    </xf>
    <xf numFmtId="7" fontId="66" fillId="55" borderId="24" xfId="59" applyNumberFormat="1" applyFont="1" applyFill="1" applyBorder="1" applyAlignment="1" applyProtection="1">
      <alignment vertical="center"/>
    </xf>
    <xf numFmtId="7" fontId="66" fillId="55" borderId="25" xfId="59" applyNumberFormat="1" applyFont="1" applyFill="1" applyBorder="1" applyAlignment="1" applyProtection="1">
      <alignment vertical="center"/>
    </xf>
    <xf numFmtId="7" fontId="66" fillId="0" borderId="16" xfId="59" applyNumberFormat="1" applyFont="1" applyFill="1" applyBorder="1" applyAlignment="1" applyProtection="1">
      <alignment horizontal="right" vertical="center" wrapText="1"/>
    </xf>
    <xf numFmtId="0" fontId="66" fillId="0" borderId="19" xfId="0" applyFont="1" applyFill="1" applyBorder="1" applyAlignment="1" applyProtection="1">
      <alignment horizontal="center" vertical="center"/>
    </xf>
    <xf numFmtId="0" fontId="66" fillId="0" borderId="18" xfId="0" applyFont="1" applyFill="1" applyBorder="1" applyAlignment="1" applyProtection="1">
      <alignment horizontal="center" vertical="center"/>
    </xf>
    <xf numFmtId="7" fontId="66" fillId="55" borderId="45" xfId="59" applyNumberFormat="1" applyFont="1" applyFill="1" applyBorder="1" applyAlignment="1" applyProtection="1">
      <alignment vertical="center"/>
    </xf>
    <xf numFmtId="7" fontId="66" fillId="0" borderId="52" xfId="59" applyNumberFormat="1" applyFont="1" applyFill="1" applyBorder="1" applyAlignment="1" applyProtection="1">
      <alignment horizontal="right" vertical="center" wrapText="1"/>
    </xf>
    <xf numFmtId="0" fontId="71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71" fillId="0" borderId="0" xfId="0" applyFont="1" applyBorder="1" applyAlignment="1" applyProtection="1"/>
    <xf numFmtId="0" fontId="14" fillId="0" borderId="61" xfId="0" applyFont="1" applyBorder="1" applyAlignment="1" applyProtection="1">
      <protection locked="0"/>
    </xf>
    <xf numFmtId="0" fontId="65" fillId="0" borderId="0" xfId="0" applyFont="1" applyBorder="1" applyAlignment="1" applyProtection="1">
      <alignment horizontal="right"/>
    </xf>
    <xf numFmtId="0" fontId="79" fillId="0" borderId="0" xfId="0" applyFont="1" applyAlignment="1" applyProtection="1">
      <alignment horizontal="center"/>
    </xf>
    <xf numFmtId="0" fontId="65" fillId="0" borderId="0" xfId="0" applyFont="1" applyAlignment="1" applyProtection="1">
      <alignment horizontal="left" wrapText="1"/>
    </xf>
    <xf numFmtId="0" fontId="14" fillId="0" borderId="10" xfId="0" applyFont="1" applyBorder="1" applyAlignment="1" applyProtection="1"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22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Protection="1"/>
    <xf numFmtId="0" fontId="0" fillId="0" borderId="27" xfId="0" applyBorder="1" applyProtection="1"/>
    <xf numFmtId="0" fontId="66" fillId="0" borderId="12" xfId="0" applyFont="1" applyFill="1" applyBorder="1" applyProtection="1"/>
    <xf numFmtId="0" fontId="0" fillId="0" borderId="13" xfId="0" applyBorder="1" applyProtection="1"/>
    <xf numFmtId="0" fontId="0" fillId="0" borderId="57" xfId="0" applyBorder="1" applyProtection="1"/>
    <xf numFmtId="0" fontId="0" fillId="0" borderId="10" xfId="0" applyBorder="1" applyProtection="1"/>
    <xf numFmtId="0" fontId="0" fillId="0" borderId="10" xfId="0" applyFill="1" applyBorder="1" applyProtection="1"/>
    <xf numFmtId="0" fontId="0" fillId="0" borderId="45" xfId="0" applyBorder="1" applyProtection="1"/>
    <xf numFmtId="0" fontId="0" fillId="0" borderId="61" xfId="0" applyBorder="1" applyProtection="1"/>
    <xf numFmtId="0" fontId="0" fillId="0" borderId="61" xfId="0" applyFill="1" applyBorder="1" applyProtection="1"/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4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/>
    <xf numFmtId="0" fontId="7" fillId="0" borderId="0" xfId="0" applyFont="1" applyBorder="1"/>
    <xf numFmtId="0" fontId="71" fillId="0" borderId="0" xfId="0" applyFont="1" applyBorder="1"/>
    <xf numFmtId="0" fontId="0" fillId="0" borderId="0" xfId="0" applyProtection="1"/>
    <xf numFmtId="0" fontId="0" fillId="0" borderId="0" xfId="0" applyBorder="1" applyProtection="1"/>
    <xf numFmtId="0" fontId="66" fillId="0" borderId="0" xfId="0" applyFont="1" applyBorder="1" applyProtection="1"/>
    <xf numFmtId="0" fontId="73" fillId="0" borderId="0" xfId="0" applyFont="1" applyProtection="1"/>
    <xf numFmtId="0" fontId="74" fillId="0" borderId="0" xfId="0" applyFont="1" applyProtection="1"/>
    <xf numFmtId="0" fontId="74" fillId="0" borderId="0" xfId="0" applyFont="1" applyBorder="1" applyProtection="1"/>
    <xf numFmtId="0" fontId="75" fillId="0" borderId="0" xfId="0" applyFont="1" applyProtection="1"/>
    <xf numFmtId="7" fontId="74" fillId="58" borderId="0" xfId="0" applyNumberFormat="1" applyFont="1" applyFill="1" applyBorder="1" applyProtection="1"/>
    <xf numFmtId="0" fontId="76" fillId="0" borderId="0" xfId="0" applyFont="1" applyBorder="1" applyProtection="1"/>
    <xf numFmtId="7" fontId="66" fillId="58" borderId="0" xfId="0" applyNumberFormat="1" applyFont="1" applyFill="1" applyBorder="1" applyProtection="1"/>
    <xf numFmtId="0" fontId="77" fillId="0" borderId="0" xfId="0" applyFont="1" applyBorder="1" applyProtection="1"/>
    <xf numFmtId="0" fontId="6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6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12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14" xfId="0" applyBorder="1" applyProtection="1"/>
    <xf numFmtId="0" fontId="78" fillId="0" borderId="0" xfId="0" applyFont="1" applyBorder="1" applyAlignment="1" applyProtection="1">
      <alignment horizontal="center"/>
    </xf>
    <xf numFmtId="164" fontId="66" fillId="58" borderId="26" xfId="59" applyNumberFormat="1" applyFont="1" applyFill="1" applyBorder="1" applyAlignment="1" applyProtection="1">
      <alignment horizontal="right" vertical="center" wrapText="1"/>
    </xf>
    <xf numFmtId="0" fontId="76" fillId="0" borderId="27" xfId="0" applyFont="1" applyBorder="1" applyProtection="1"/>
    <xf numFmtId="0" fontId="66" fillId="0" borderId="14" xfId="0" applyFont="1" applyBorder="1" applyProtection="1"/>
    <xf numFmtId="0" fontId="77" fillId="0" borderId="14" xfId="0" applyFont="1" applyBorder="1" applyProtection="1"/>
    <xf numFmtId="0" fontId="6" fillId="0" borderId="14" xfId="0" applyFont="1" applyBorder="1" applyAlignment="1" applyProtection="1">
      <alignment horizontal="right"/>
    </xf>
    <xf numFmtId="0" fontId="78" fillId="0" borderId="14" xfId="0" applyFont="1" applyBorder="1" applyAlignment="1" applyProtection="1">
      <alignment horizontal="center"/>
    </xf>
    <xf numFmtId="0" fontId="10" fillId="0" borderId="27" xfId="119" applyFont="1" applyFill="1" applyBorder="1" applyAlignment="1" applyProtection="1">
      <alignment horizontal="left" vertical="center"/>
    </xf>
    <xf numFmtId="0" fontId="65" fillId="0" borderId="14" xfId="0" applyFont="1" applyBorder="1" applyAlignment="1" applyProtection="1">
      <alignment horizontal="left"/>
    </xf>
    <xf numFmtId="0" fontId="66" fillId="0" borderId="0" xfId="0" applyFont="1" applyFill="1" applyBorder="1" applyAlignment="1" applyProtection="1">
      <alignment horizontal="center"/>
    </xf>
    <xf numFmtId="0" fontId="10" fillId="0" borderId="27" xfId="0" applyFont="1" applyFill="1" applyBorder="1" applyAlignment="1" applyProtection="1"/>
    <xf numFmtId="0" fontId="79" fillId="0" borderId="14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right" vertical="center"/>
    </xf>
    <xf numFmtId="0" fontId="76" fillId="0" borderId="14" xfId="0" applyFont="1" applyBorder="1" applyProtection="1"/>
    <xf numFmtId="0" fontId="12" fillId="0" borderId="12" xfId="0" applyFont="1" applyBorder="1" applyProtection="1"/>
    <xf numFmtId="0" fontId="76" fillId="0" borderId="12" xfId="0" applyFont="1" applyBorder="1" applyProtection="1"/>
    <xf numFmtId="0" fontId="10" fillId="0" borderId="13" xfId="0" applyFont="1" applyFill="1" applyBorder="1" applyAlignment="1" applyProtection="1"/>
    <xf numFmtId="0" fontId="2" fillId="0" borderId="14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</xf>
    <xf numFmtId="0" fontId="65" fillId="0" borderId="14" xfId="0" applyFont="1" applyBorder="1" applyAlignment="1" applyProtection="1">
      <alignment horizontal="right"/>
    </xf>
    <xf numFmtId="0" fontId="65" fillId="0" borderId="0" xfId="0" applyFont="1" applyBorder="1" applyAlignment="1" applyProtection="1">
      <alignment horizontal="right"/>
    </xf>
    <xf numFmtId="0" fontId="6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65" fillId="0" borderId="0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80" fillId="0" borderId="0" xfId="0" applyFont="1" applyFill="1" applyBorder="1" applyAlignment="1" applyProtection="1">
      <alignment vertical="center"/>
    </xf>
    <xf numFmtId="0" fontId="73" fillId="0" borderId="0" xfId="0" applyFont="1" applyAlignment="1" applyProtection="1">
      <alignment vertical="center"/>
    </xf>
    <xf numFmtId="0" fontId="16" fillId="0" borderId="14" xfId="0" applyFont="1" applyFill="1" applyBorder="1" applyAlignment="1" applyProtection="1">
      <alignment vertical="center"/>
    </xf>
    <xf numFmtId="0" fontId="80" fillId="0" borderId="27" xfId="0" applyFont="1" applyFill="1" applyBorder="1" applyAlignment="1" applyProtection="1">
      <alignment vertical="center"/>
    </xf>
    <xf numFmtId="0" fontId="3" fillId="55" borderId="41" xfId="0" applyFont="1" applyFill="1" applyBorder="1" applyAlignment="1" applyProtection="1">
      <alignment horizontal="center"/>
    </xf>
    <xf numFmtId="0" fontId="69" fillId="55" borderId="41" xfId="0" applyFont="1" applyFill="1" applyBorder="1" applyAlignment="1" applyProtection="1">
      <alignment horizontal="center"/>
    </xf>
    <xf numFmtId="0" fontId="69" fillId="55" borderId="28" xfId="0" applyFont="1" applyFill="1" applyBorder="1" applyAlignment="1" applyProtection="1">
      <alignment horizontal="center"/>
    </xf>
    <xf numFmtId="0" fontId="79" fillId="0" borderId="0" xfId="0" applyFont="1" applyAlignment="1" applyProtection="1">
      <alignment horizontal="center"/>
    </xf>
    <xf numFmtId="0" fontId="71" fillId="0" borderId="0" xfId="0" applyFont="1" applyBorder="1" applyProtection="1"/>
    <xf numFmtId="0" fontId="2" fillId="0" borderId="1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4" fillId="0" borderId="11" xfId="97" applyBorder="1" applyAlignment="1" applyProtection="1">
      <alignment horizontal="center" vertical="center"/>
    </xf>
    <xf numFmtId="7" fontId="66" fillId="0" borderId="0" xfId="0" applyNumberFormat="1" applyFont="1" applyBorder="1" applyAlignment="1" applyProtection="1">
      <alignment vertical="center"/>
    </xf>
    <xf numFmtId="7" fontId="65" fillId="55" borderId="46" xfId="59" applyNumberFormat="1" applyFont="1" applyFill="1" applyBorder="1" applyAlignment="1" applyProtection="1">
      <alignment horizontal="right" vertical="center" wrapText="1"/>
    </xf>
    <xf numFmtId="7" fontId="65" fillId="0" borderId="30" xfId="0" applyNumberFormat="1" applyFont="1" applyBorder="1" applyAlignment="1" applyProtection="1">
      <alignment horizontal="right" vertical="center"/>
    </xf>
    <xf numFmtId="0" fontId="65" fillId="0" borderId="36" xfId="0" applyFont="1" applyBorder="1" applyAlignment="1" applyProtection="1">
      <alignment vertical="center"/>
    </xf>
    <xf numFmtId="0" fontId="65" fillId="0" borderId="0" xfId="0" applyFont="1" applyAlignment="1" applyProtection="1">
      <alignment vertical="center"/>
    </xf>
    <xf numFmtId="0" fontId="86" fillId="0" borderId="0" xfId="0" applyFont="1" applyBorder="1" applyAlignment="1" applyProtection="1">
      <alignment vertical="center" wrapText="1"/>
    </xf>
    <xf numFmtId="0" fontId="54" fillId="0" borderId="36" xfId="97" applyBorder="1" applyAlignment="1" applyProtection="1">
      <alignment vertical="center"/>
      <protection locked="0"/>
    </xf>
    <xf numFmtId="0" fontId="54" fillId="0" borderId="0" xfId="97" applyBorder="1" applyAlignment="1" applyProtection="1">
      <alignment vertical="center"/>
      <protection locked="0"/>
    </xf>
    <xf numFmtId="0" fontId="54" fillId="0" borderId="12" xfId="97" applyBorder="1" applyAlignment="1" applyProtection="1">
      <alignment vertical="center"/>
      <protection locked="0"/>
    </xf>
    <xf numFmtId="0" fontId="54" fillId="0" borderId="35" xfId="97" applyBorder="1" applyAlignment="1" applyProtection="1">
      <alignment vertical="center"/>
      <protection locked="0"/>
    </xf>
    <xf numFmtId="0" fontId="54" fillId="0" borderId="27" xfId="97" applyBorder="1" applyAlignment="1" applyProtection="1">
      <alignment vertical="center"/>
      <protection locked="0"/>
    </xf>
    <xf numFmtId="7" fontId="66" fillId="55" borderId="23" xfId="59" applyNumberFormat="1" applyFont="1" applyFill="1" applyBorder="1" applyAlignment="1" applyProtection="1">
      <alignment vertical="center"/>
    </xf>
    <xf numFmtId="164" fontId="66" fillId="0" borderId="51" xfId="59" applyNumberFormat="1" applyFont="1" applyFill="1" applyBorder="1" applyAlignment="1" applyProtection="1">
      <alignment horizontal="right" vertical="center" wrapText="1"/>
      <protection locked="0"/>
    </xf>
    <xf numFmtId="0" fontId="66" fillId="0" borderId="48" xfId="0" applyFont="1" applyFill="1" applyBorder="1" applyAlignment="1" applyProtection="1">
      <alignment horizontal="center" vertical="center"/>
    </xf>
    <xf numFmtId="7" fontId="66" fillId="0" borderId="90" xfId="59" applyNumberFormat="1" applyFont="1" applyFill="1" applyBorder="1" applyAlignment="1" applyProtection="1">
      <alignment horizontal="right" vertical="center" wrapText="1"/>
    </xf>
    <xf numFmtId="1" fontId="5" fillId="0" borderId="64" xfId="0" applyNumberFormat="1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 applyProtection="1">
      <alignment horizontal="center" vertical="center" wrapText="1"/>
    </xf>
    <xf numFmtId="7" fontId="66" fillId="55" borderId="94" xfId="59" applyNumberFormat="1" applyFont="1" applyFill="1" applyBorder="1" applyAlignment="1" applyProtection="1">
      <alignment vertical="center"/>
    </xf>
    <xf numFmtId="0" fontId="69" fillId="55" borderId="79" xfId="0" applyFont="1" applyFill="1" applyBorder="1" applyAlignment="1" applyProtection="1">
      <alignment horizontal="center" vertical="center"/>
    </xf>
    <xf numFmtId="0" fontId="69" fillId="55" borderId="7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7" fillId="72" borderId="27" xfId="0" applyFont="1" applyFill="1" applyBorder="1" applyAlignment="1">
      <alignment vertical="center"/>
    </xf>
    <xf numFmtId="0" fontId="7" fillId="72" borderId="0" xfId="0" applyFont="1" applyFill="1" applyBorder="1" applyAlignment="1">
      <alignment vertical="center"/>
    </xf>
    <xf numFmtId="0" fontId="7" fillId="72" borderId="14" xfId="0" applyFont="1" applyFill="1" applyBorder="1" applyAlignment="1">
      <alignment vertical="center"/>
    </xf>
    <xf numFmtId="0" fontId="0" fillId="0" borderId="0" xfId="0"/>
    <xf numFmtId="0" fontId="0" fillId="0" borderId="0" xfId="0" applyProtection="1"/>
    <xf numFmtId="164" fontId="66" fillId="0" borderId="42" xfId="59" applyNumberFormat="1" applyFont="1" applyFill="1" applyBorder="1" applyAlignment="1" applyProtection="1">
      <alignment vertical="center"/>
    </xf>
    <xf numFmtId="7" fontId="66" fillId="0" borderId="43" xfId="59" applyNumberFormat="1" applyFont="1" applyFill="1" applyBorder="1" applyAlignment="1" applyProtection="1">
      <alignment horizontal="right" vertical="center" wrapText="1"/>
    </xf>
    <xf numFmtId="0" fontId="66" fillId="0" borderId="0" xfId="0" applyFont="1" applyBorder="1" applyAlignment="1" applyProtection="1">
      <alignment horizontal="left" vertical="top" wrapText="1"/>
    </xf>
    <xf numFmtId="1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top"/>
    </xf>
    <xf numFmtId="0" fontId="3" fillId="55" borderId="49" xfId="0" applyFont="1" applyFill="1" applyBorder="1" applyAlignment="1" applyProtection="1">
      <alignment horizontal="center" vertical="center"/>
    </xf>
    <xf numFmtId="44" fontId="3" fillId="55" borderId="20" xfId="59" applyFont="1" applyFill="1" applyBorder="1" applyAlignment="1" applyProtection="1">
      <alignment horizontal="center" vertical="center"/>
    </xf>
    <xf numFmtId="0" fontId="69" fillId="55" borderId="2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4" fillId="63" borderId="18" xfId="0" applyFont="1" applyFill="1" applyBorder="1" applyAlignment="1" applyProtection="1">
      <alignment vertical="center"/>
    </xf>
    <xf numFmtId="0" fontId="9" fillId="63" borderId="22" xfId="0" applyFont="1" applyFill="1" applyBorder="1" applyAlignment="1" applyProtection="1">
      <alignment vertical="center"/>
    </xf>
    <xf numFmtId="0" fontId="9" fillId="63" borderId="52" xfId="0" applyFont="1" applyFill="1" applyBorder="1" applyAlignment="1" applyProtection="1">
      <alignment horizontal="left" vertical="center"/>
    </xf>
    <xf numFmtId="164" fontId="5" fillId="63" borderId="75" xfId="0" applyNumberFormat="1" applyFont="1" applyFill="1" applyBorder="1" applyAlignment="1" applyProtection="1">
      <alignment horizontal="right" vertical="center"/>
    </xf>
    <xf numFmtId="49" fontId="4" fillId="63" borderId="18" xfId="0" applyNumberFormat="1" applyFont="1" applyFill="1" applyBorder="1" applyAlignment="1">
      <alignment vertical="center" wrapText="1"/>
    </xf>
    <xf numFmtId="0" fontId="7" fillId="63" borderId="22" xfId="0" applyFont="1" applyFill="1" applyBorder="1" applyAlignment="1">
      <alignment vertical="center"/>
    </xf>
    <xf numFmtId="164" fontId="7" fillId="63" borderId="52" xfId="0" applyNumberFormat="1" applyFont="1" applyFill="1" applyBorder="1" applyAlignment="1">
      <alignment vertical="center"/>
    </xf>
    <xf numFmtId="164" fontId="5" fillId="63" borderId="57" xfId="0" applyNumberFormat="1" applyFont="1" applyFill="1" applyBorder="1" applyAlignment="1" applyProtection="1">
      <alignment horizontal="right" vertical="center"/>
    </xf>
    <xf numFmtId="0" fontId="4" fillId="63" borderId="18" xfId="0" applyFont="1" applyFill="1" applyBorder="1" applyAlignment="1">
      <alignment vertical="center"/>
    </xf>
    <xf numFmtId="0" fontId="7" fillId="63" borderId="52" xfId="0" applyFont="1" applyFill="1" applyBorder="1" applyAlignment="1">
      <alignment vertical="center"/>
    </xf>
    <xf numFmtId="0" fontId="9" fillId="63" borderId="26" xfId="0" applyFont="1" applyFill="1" applyBorder="1" applyAlignment="1" applyProtection="1">
      <alignment horizontal="left" vertical="center"/>
    </xf>
    <xf numFmtId="0" fontId="9" fillId="63" borderId="22" xfId="0" applyFont="1" applyFill="1" applyBorder="1" applyAlignment="1">
      <alignment vertical="center"/>
    </xf>
    <xf numFmtId="0" fontId="9" fillId="63" borderId="52" xfId="0" applyFont="1" applyFill="1" applyBorder="1" applyAlignment="1">
      <alignment vertical="center"/>
    </xf>
    <xf numFmtId="49" fontId="4" fillId="63" borderId="18" xfId="0" applyNumberFormat="1" applyFont="1" applyFill="1" applyBorder="1" applyAlignment="1">
      <alignment horizontal="left" vertical="center" wrapText="1"/>
    </xf>
    <xf numFmtId="164" fontId="9" fillId="63" borderId="22" xfId="0" applyNumberFormat="1" applyFont="1" applyFill="1" applyBorder="1" applyAlignment="1">
      <alignment vertical="center"/>
    </xf>
    <xf numFmtId="164" fontId="9" fillId="63" borderId="52" xfId="0" applyNumberFormat="1" applyFont="1" applyFill="1" applyBorder="1" applyAlignment="1">
      <alignment vertical="center"/>
    </xf>
    <xf numFmtId="164" fontId="4" fillId="63" borderId="75" xfId="0" applyNumberFormat="1" applyFont="1" applyFill="1" applyBorder="1" applyAlignment="1" applyProtection="1">
      <alignment horizontal="right" vertical="center"/>
    </xf>
    <xf numFmtId="164" fontId="4" fillId="63" borderId="57" xfId="0" applyNumberFormat="1" applyFont="1" applyFill="1" applyBorder="1" applyAlignment="1" applyProtection="1">
      <alignment horizontal="right" vertical="center"/>
    </xf>
    <xf numFmtId="164" fontId="5" fillId="63" borderId="52" xfId="0" applyNumberFormat="1" applyFont="1" applyFill="1" applyBorder="1" applyAlignment="1" applyProtection="1">
      <alignment horizontal="right" vertical="center"/>
    </xf>
    <xf numFmtId="0" fontId="4" fillId="63" borderId="19" xfId="0" applyFont="1" applyFill="1" applyBorder="1" applyAlignment="1" applyProtection="1">
      <alignment vertical="center"/>
    </xf>
    <xf numFmtId="0" fontId="9" fillId="63" borderId="20" xfId="0" applyFont="1" applyFill="1" applyBorder="1" applyAlignment="1" applyProtection="1">
      <alignment vertical="center"/>
    </xf>
    <xf numFmtId="0" fontId="9" fillId="63" borderId="21" xfId="0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27" xfId="0" applyNumberFormat="1" applyFont="1" applyFill="1" applyBorder="1" applyAlignment="1" applyProtection="1">
      <alignment horizontal="right" vertical="center"/>
    </xf>
    <xf numFmtId="0" fontId="15" fillId="0" borderId="32" xfId="0" applyFont="1" applyFill="1" applyBorder="1" applyAlignment="1" applyProtection="1">
      <alignment horizontal="left" vertical="center"/>
    </xf>
    <xf numFmtId="44" fontId="3" fillId="0" borderId="33" xfId="59" applyFont="1" applyFill="1" applyBorder="1" applyAlignment="1" applyProtection="1">
      <alignment horizontal="center" vertical="center"/>
    </xf>
    <xf numFmtId="0" fontId="4" fillId="62" borderId="18" xfId="0" applyFont="1" applyFill="1" applyBorder="1" applyAlignment="1" applyProtection="1">
      <alignment vertical="center"/>
    </xf>
    <xf numFmtId="0" fontId="4" fillId="62" borderId="47" xfId="0" applyFont="1" applyFill="1" applyBorder="1" applyAlignment="1" applyProtection="1">
      <alignment vertical="center"/>
    </xf>
    <xf numFmtId="0" fontId="9" fillId="62" borderId="56" xfId="118" applyFont="1" applyFill="1" applyBorder="1" applyAlignment="1" applyProtection="1">
      <alignment horizontal="left" vertical="center"/>
    </xf>
    <xf numFmtId="8" fontId="7" fillId="0" borderId="0" xfId="0" applyNumberFormat="1" applyFont="1" applyFill="1" applyBorder="1" applyAlignment="1">
      <alignment vertical="center"/>
    </xf>
    <xf numFmtId="0" fontId="94" fillId="63" borderId="18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164" fontId="96" fillId="63" borderId="75" xfId="59" applyNumberFormat="1" applyFont="1" applyFill="1" applyBorder="1" applyAlignment="1">
      <alignment horizontal="right" vertical="center"/>
    </xf>
    <xf numFmtId="164" fontId="96" fillId="63" borderId="52" xfId="5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57" borderId="22" xfId="0" applyFont="1" applyFill="1" applyBorder="1" applyAlignment="1" applyProtection="1">
      <alignment vertical="center"/>
    </xf>
    <xf numFmtId="0" fontId="15" fillId="0" borderId="14" xfId="0" applyFont="1" applyFill="1" applyBorder="1" applyAlignment="1" applyProtection="1">
      <alignment horizontal="left" vertical="center"/>
    </xf>
    <xf numFmtId="44" fontId="3" fillId="58" borderId="30" xfId="59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5" fillId="0" borderId="29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center" vertical="center"/>
    </xf>
    <xf numFmtId="44" fontId="2" fillId="0" borderId="41" xfId="59" applyFont="1" applyFill="1" applyBorder="1" applyAlignment="1" applyProtection="1">
      <alignment horizontal="center" vertical="center"/>
    </xf>
    <xf numFmtId="44" fontId="2" fillId="0" borderId="28" xfId="59" applyFont="1" applyFill="1" applyBorder="1" applyAlignment="1" applyProtection="1">
      <alignment horizontal="center" vertical="center"/>
    </xf>
    <xf numFmtId="0" fontId="4" fillId="57" borderId="18" xfId="0" applyFont="1" applyFill="1" applyBorder="1" applyAlignment="1" applyProtection="1">
      <alignment vertical="center"/>
    </xf>
    <xf numFmtId="0" fontId="9" fillId="57" borderId="22" xfId="0" applyFont="1" applyFill="1" applyBorder="1" applyAlignment="1" applyProtection="1">
      <alignment vertical="center"/>
    </xf>
    <xf numFmtId="0" fontId="9" fillId="57" borderId="52" xfId="0" applyFont="1" applyFill="1" applyBorder="1" applyAlignment="1" applyProtection="1">
      <alignment horizontal="left" vertical="center"/>
    </xf>
    <xf numFmtId="0" fontId="4" fillId="57" borderId="18" xfId="0" applyFont="1" applyFill="1" applyBorder="1" applyAlignment="1" applyProtection="1">
      <alignment vertical="center" wrapText="1"/>
    </xf>
    <xf numFmtId="0" fontId="9" fillId="57" borderId="22" xfId="0" applyFont="1" applyFill="1" applyBorder="1" applyAlignment="1">
      <alignment vertical="center"/>
    </xf>
    <xf numFmtId="0" fontId="9" fillId="57" borderId="52" xfId="0" applyFont="1" applyFill="1" applyBorder="1" applyAlignment="1">
      <alignment vertical="center"/>
    </xf>
    <xf numFmtId="0" fontId="9" fillId="57" borderId="26" xfId="0" applyFont="1" applyFill="1" applyBorder="1" applyAlignment="1" applyProtection="1">
      <alignment horizontal="left" vertical="center"/>
    </xf>
    <xf numFmtId="164" fontId="5" fillId="57" borderId="75" xfId="0" applyNumberFormat="1" applyFont="1" applyFill="1" applyBorder="1" applyAlignment="1" applyProtection="1">
      <alignment horizontal="right" vertical="center"/>
    </xf>
    <xf numFmtId="0" fontId="7" fillId="57" borderId="22" xfId="0" applyFont="1" applyFill="1" applyBorder="1" applyAlignment="1">
      <alignment vertical="center"/>
    </xf>
    <xf numFmtId="0" fontId="7" fillId="57" borderId="52" xfId="0" applyFont="1" applyFill="1" applyBorder="1" applyAlignment="1">
      <alignment vertical="center"/>
    </xf>
    <xf numFmtId="0" fontId="97" fillId="57" borderId="18" xfId="0" applyFont="1" applyFill="1" applyBorder="1" applyAlignment="1" applyProtection="1">
      <alignment vertical="center" wrapText="1"/>
    </xf>
    <xf numFmtId="0" fontId="7" fillId="0" borderId="0" xfId="0" applyFont="1" applyBorder="1" applyAlignment="1">
      <alignment vertical="center"/>
    </xf>
    <xf numFmtId="164" fontId="7" fillId="57" borderId="52" xfId="0" applyNumberFormat="1" applyFont="1" applyFill="1" applyBorder="1" applyAlignment="1">
      <alignment vertical="center"/>
    </xf>
    <xf numFmtId="0" fontId="7" fillId="57" borderId="26" xfId="0" applyFont="1" applyFill="1" applyBorder="1" applyAlignment="1">
      <alignment vertical="center"/>
    </xf>
    <xf numFmtId="0" fontId="7" fillId="57" borderId="0" xfId="0" applyFont="1" applyFill="1" applyBorder="1" applyAlignment="1">
      <alignment vertical="center"/>
    </xf>
    <xf numFmtId="0" fontId="7" fillId="57" borderId="52" xfId="0" applyFont="1" applyFill="1" applyBorder="1" applyAlignment="1" applyProtection="1">
      <alignment horizontal="left" vertical="center"/>
    </xf>
    <xf numFmtId="0" fontId="7" fillId="0" borderId="27" xfId="0" applyFont="1" applyBorder="1" applyAlignment="1">
      <alignment vertical="center"/>
    </xf>
    <xf numFmtId="0" fontId="4" fillId="71" borderId="18" xfId="0" applyFont="1" applyFill="1" applyBorder="1" applyAlignment="1" applyProtection="1">
      <alignment vertical="center"/>
    </xf>
    <xf numFmtId="0" fontId="9" fillId="57" borderId="52" xfId="0" applyFont="1" applyFill="1" applyBorder="1" applyAlignment="1">
      <alignment horizontal="left" vertical="center"/>
    </xf>
    <xf numFmtId="0" fontId="9" fillId="57" borderId="27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42" fillId="0" borderId="14" xfId="0" quotePrefix="1" applyFont="1" applyBorder="1" applyAlignment="1">
      <alignment vertical="center"/>
    </xf>
    <xf numFmtId="0" fontId="41" fillId="0" borderId="14" xfId="0" quotePrefix="1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8" fontId="7" fillId="0" borderId="0" xfId="0" applyNumberFormat="1" applyFont="1" applyBorder="1" applyAlignment="1">
      <alignment vertical="center"/>
    </xf>
    <xf numFmtId="8" fontId="7" fillId="0" borderId="27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49" fontId="4" fillId="57" borderId="18" xfId="0" applyNumberFormat="1" applyFont="1" applyFill="1" applyBorder="1" applyAlignment="1">
      <alignment horizontal="left" wrapText="1"/>
    </xf>
    <xf numFmtId="0" fontId="9" fillId="71" borderId="22" xfId="0" applyFont="1" applyFill="1" applyBorder="1" applyAlignment="1">
      <alignment vertical="center"/>
    </xf>
    <xf numFmtId="164" fontId="9" fillId="71" borderId="52" xfId="0" applyNumberFormat="1" applyFont="1" applyFill="1" applyBorder="1" applyAlignment="1">
      <alignment vertical="center"/>
    </xf>
    <xf numFmtId="164" fontId="5" fillId="57" borderId="57" xfId="0" applyNumberFormat="1" applyFont="1" applyFill="1" applyBorder="1" applyAlignment="1" applyProtection="1">
      <alignment horizontal="right" vertical="center"/>
    </xf>
    <xf numFmtId="0" fontId="9" fillId="71" borderId="52" xfId="0" applyFont="1" applyFill="1" applyBorder="1" applyAlignment="1">
      <alignment vertical="center"/>
    </xf>
    <xf numFmtId="49" fontId="97" fillId="71" borderId="18" xfId="0" applyNumberFormat="1" applyFont="1" applyFill="1" applyBorder="1" applyAlignment="1">
      <alignment vertical="center" wrapText="1"/>
    </xf>
    <xf numFmtId="0" fontId="97" fillId="71" borderId="18" xfId="0" applyFont="1" applyFill="1" applyBorder="1" applyAlignment="1">
      <alignment vertical="center" wrapText="1"/>
    </xf>
    <xf numFmtId="0" fontId="95" fillId="57" borderId="18" xfId="0" applyFont="1" applyFill="1" applyBorder="1" applyAlignment="1" applyProtection="1">
      <alignment vertical="center" wrapText="1"/>
    </xf>
    <xf numFmtId="164" fontId="5" fillId="61" borderId="91" xfId="0" applyNumberFormat="1" applyFont="1" applyFill="1" applyBorder="1" applyAlignment="1" applyProtection="1">
      <alignment horizontal="right" vertical="center"/>
    </xf>
    <xf numFmtId="0" fontId="9" fillId="62" borderId="26" xfId="0" applyFont="1" applyFill="1" applyBorder="1" applyAlignment="1" applyProtection="1">
      <alignment vertical="center"/>
    </xf>
    <xf numFmtId="0" fontId="9" fillId="62" borderId="55" xfId="0" applyFont="1" applyFill="1" applyBorder="1" applyAlignment="1" applyProtection="1">
      <alignment vertical="center"/>
    </xf>
    <xf numFmtId="0" fontId="4" fillId="62" borderId="48" xfId="0" applyFont="1" applyFill="1" applyBorder="1" applyAlignment="1" applyProtection="1">
      <alignment vertical="center"/>
    </xf>
    <xf numFmtId="0" fontId="9" fillId="62" borderId="26" xfId="118" applyFont="1" applyFill="1" applyBorder="1" applyAlignment="1" applyProtection="1">
      <alignment horizontal="left" vertical="center"/>
    </xf>
    <xf numFmtId="0" fontId="4" fillId="62" borderId="19" xfId="0" applyFont="1" applyFill="1" applyBorder="1" applyAlignment="1" applyProtection="1">
      <alignment vertical="center"/>
    </xf>
    <xf numFmtId="164" fontId="5" fillId="62" borderId="24" xfId="59" applyNumberFormat="1" applyFont="1" applyFill="1" applyBorder="1" applyAlignment="1" applyProtection="1">
      <alignment vertical="center"/>
    </xf>
    <xf numFmtId="164" fontId="5" fillId="62" borderId="24" xfId="0" applyNumberFormat="1" applyFont="1" applyFill="1" applyBorder="1" applyAlignment="1" applyProtection="1">
      <alignment horizontal="right" vertical="center"/>
    </xf>
    <xf numFmtId="0" fontId="4" fillId="57" borderId="48" xfId="0" applyFont="1" applyFill="1" applyBorder="1" applyAlignment="1" applyProtection="1">
      <alignment vertical="center" wrapText="1"/>
    </xf>
    <xf numFmtId="0" fontId="9" fillId="57" borderId="51" xfId="0" applyFont="1" applyFill="1" applyBorder="1" applyAlignment="1" applyProtection="1">
      <alignment vertical="center"/>
    </xf>
    <xf numFmtId="0" fontId="9" fillId="57" borderId="56" xfId="0" applyFont="1" applyFill="1" applyBorder="1" applyAlignment="1" applyProtection="1">
      <alignment horizontal="left" vertical="center"/>
    </xf>
    <xf numFmtId="164" fontId="5" fillId="57" borderId="18" xfId="0" applyNumberFormat="1" applyFont="1" applyFill="1" applyBorder="1" applyAlignment="1" applyProtection="1">
      <alignment horizontal="right" vertical="center"/>
    </xf>
    <xf numFmtId="164" fontId="5" fillId="57" borderId="48" xfId="0" applyNumberFormat="1" applyFont="1" applyFill="1" applyBorder="1" applyAlignment="1" applyProtection="1">
      <alignment horizontal="right" vertical="center"/>
    </xf>
    <xf numFmtId="7" fontId="66" fillId="0" borderId="20" xfId="59" applyNumberFormat="1" applyFont="1" applyFill="1" applyBorder="1" applyAlignment="1" applyProtection="1">
      <alignment horizontal="right" vertical="center" wrapText="1"/>
    </xf>
    <xf numFmtId="0" fontId="66" fillId="0" borderId="18" xfId="0" applyFont="1" applyFill="1" applyBorder="1" applyAlignment="1" applyProtection="1">
      <alignment horizontal="center" vertical="center"/>
      <protection locked="0"/>
    </xf>
    <xf numFmtId="7" fontId="66" fillId="0" borderId="22" xfId="59" applyNumberFormat="1" applyFont="1" applyFill="1" applyBorder="1" applyAlignment="1" applyProtection="1">
      <alignment horizontal="right" vertical="center" wrapText="1"/>
    </xf>
    <xf numFmtId="164" fontId="66" fillId="0" borderId="42" xfId="59" applyNumberFormat="1" applyFont="1" applyFill="1" applyBorder="1" applyAlignment="1" applyProtection="1">
      <alignment horizontal="right" vertical="center" wrapText="1"/>
    </xf>
    <xf numFmtId="0" fontId="15" fillId="0" borderId="14" xfId="0" applyFont="1" applyFill="1" applyBorder="1" applyAlignment="1" applyProtection="1">
      <alignment vertical="center" wrapText="1"/>
    </xf>
    <xf numFmtId="0" fontId="7" fillId="0" borderId="45" xfId="0" applyFont="1" applyBorder="1" applyAlignment="1">
      <alignment vertical="center"/>
    </xf>
    <xf numFmtId="0" fontId="4" fillId="63" borderId="47" xfId="0" applyFont="1" applyFill="1" applyBorder="1" applyAlignment="1" applyProtection="1">
      <alignment vertical="center"/>
    </xf>
    <xf numFmtId="0" fontId="9" fillId="63" borderId="42" xfId="0" applyFont="1" applyFill="1" applyBorder="1" applyAlignment="1" applyProtection="1">
      <alignment vertical="center"/>
    </xf>
    <xf numFmtId="0" fontId="9" fillId="63" borderId="43" xfId="0" applyFont="1" applyFill="1" applyBorder="1" applyAlignment="1" applyProtection="1">
      <alignment horizontal="left" vertical="center"/>
    </xf>
    <xf numFmtId="164" fontId="5" fillId="63" borderId="47" xfId="0" applyNumberFormat="1" applyFont="1" applyFill="1" applyBorder="1" applyAlignment="1" applyProtection="1">
      <alignment horizontal="right" vertical="center"/>
    </xf>
    <xf numFmtId="164" fontId="5" fillId="63" borderId="45" xfId="0" applyNumberFormat="1" applyFont="1" applyFill="1" applyBorder="1" applyAlignment="1" applyProtection="1">
      <alignment horizontal="right" vertical="center"/>
    </xf>
    <xf numFmtId="0" fontId="9" fillId="63" borderId="75" xfId="0" applyFont="1" applyFill="1" applyBorder="1" applyAlignment="1" applyProtection="1">
      <alignment vertical="center"/>
    </xf>
    <xf numFmtId="0" fontId="9" fillId="63" borderId="26" xfId="0" applyFont="1" applyFill="1" applyBorder="1" applyAlignment="1">
      <alignment vertical="center"/>
    </xf>
    <xf numFmtId="49" fontId="4" fillId="61" borderId="18" xfId="0" applyNumberFormat="1" applyFont="1" applyFill="1" applyBorder="1" applyAlignment="1">
      <alignment horizontal="left" vertical="center" wrapText="1"/>
    </xf>
    <xf numFmtId="164" fontId="7" fillId="61" borderId="52" xfId="0" applyNumberFormat="1" applyFont="1" applyFill="1" applyBorder="1" applyAlignment="1">
      <alignment vertical="center"/>
    </xf>
    <xf numFmtId="164" fontId="5" fillId="61" borderId="57" xfId="0" applyNumberFormat="1" applyFont="1" applyFill="1" applyBorder="1" applyAlignment="1" applyProtection="1">
      <alignment horizontal="right" vertical="center"/>
    </xf>
    <xf numFmtId="0" fontId="9" fillId="61" borderId="52" xfId="0" applyFont="1" applyFill="1" applyBorder="1" applyAlignment="1" applyProtection="1">
      <alignment horizontal="left" vertical="center"/>
    </xf>
    <xf numFmtId="164" fontId="4" fillId="61" borderId="57" xfId="0" applyNumberFormat="1" applyFont="1" applyFill="1" applyBorder="1" applyAlignment="1" applyProtection="1">
      <alignment horizontal="right" vertical="center"/>
    </xf>
    <xf numFmtId="49" fontId="4" fillId="61" borderId="18" xfId="0" applyNumberFormat="1" applyFont="1" applyFill="1" applyBorder="1" applyAlignment="1">
      <alignment vertical="center" wrapText="1"/>
    </xf>
    <xf numFmtId="0" fontId="4" fillId="61" borderId="18" xfId="0" applyFont="1" applyFill="1" applyBorder="1" applyAlignment="1">
      <alignment vertical="center"/>
    </xf>
    <xf numFmtId="0" fontId="9" fillId="61" borderId="5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61" borderId="18" xfId="0" applyFont="1" applyFill="1" applyBorder="1" applyAlignment="1" applyProtection="1">
      <alignment vertical="center"/>
    </xf>
    <xf numFmtId="0" fontId="9" fillId="61" borderId="26" xfId="0" applyFont="1" applyFill="1" applyBorder="1" applyAlignment="1" applyProtection="1">
      <alignment horizontal="left" vertical="center"/>
    </xf>
    <xf numFmtId="164" fontId="5" fillId="61" borderId="24" xfId="0" applyNumberFormat="1" applyFont="1" applyFill="1" applyBorder="1" applyAlignment="1" applyProtection="1">
      <alignment horizontal="right" vertical="center"/>
    </xf>
    <xf numFmtId="164" fontId="9" fillId="61" borderId="52" xfId="0" applyNumberFormat="1" applyFont="1" applyFill="1" applyBorder="1" applyAlignment="1">
      <alignment vertical="center"/>
    </xf>
    <xf numFmtId="7" fontId="65" fillId="0" borderId="93" xfId="0" applyNumberFormat="1" applyFont="1" applyBorder="1" applyAlignment="1" applyProtection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 locked="0"/>
    </xf>
    <xf numFmtId="0" fontId="66" fillId="0" borderId="19" xfId="0" applyFont="1" applyFill="1" applyBorder="1" applyAlignment="1" applyProtection="1">
      <alignment horizontal="center" vertical="center"/>
      <protection locked="0"/>
    </xf>
    <xf numFmtId="164" fontId="5" fillId="63" borderId="44" xfId="0" applyNumberFormat="1" applyFont="1" applyFill="1" applyBorder="1" applyAlignment="1" applyProtection="1">
      <alignment horizontal="right" vertical="center"/>
    </xf>
    <xf numFmtId="0" fontId="4" fillId="61" borderId="47" xfId="0" applyFont="1" applyFill="1" applyBorder="1" applyAlignment="1" applyProtection="1">
      <alignment vertical="center"/>
    </xf>
    <xf numFmtId="0" fontId="9" fillId="61" borderId="43" xfId="0" applyFont="1" applyFill="1" applyBorder="1" applyAlignment="1" applyProtection="1">
      <alignment horizontal="left" vertical="center"/>
    </xf>
    <xf numFmtId="164" fontId="5" fillId="61" borderId="45" xfId="0" applyNumberFormat="1" applyFont="1" applyFill="1" applyBorder="1" applyAlignment="1" applyProtection="1">
      <alignment horizontal="right" vertical="center"/>
    </xf>
    <xf numFmtId="164" fontId="5" fillId="61" borderId="52" xfId="0" applyNumberFormat="1" applyFont="1" applyFill="1" applyBorder="1" applyAlignment="1" applyProtection="1">
      <alignment horizontal="right" vertical="center"/>
    </xf>
    <xf numFmtId="164" fontId="5" fillId="61" borderId="37" xfId="0" applyNumberFormat="1" applyFont="1" applyFill="1" applyBorder="1" applyAlignment="1" applyProtection="1">
      <alignment horizontal="right" vertical="center"/>
    </xf>
    <xf numFmtId="164" fontId="5" fillId="0" borderId="45" xfId="0" applyNumberFormat="1" applyFont="1" applyFill="1" applyBorder="1" applyAlignment="1" applyProtection="1">
      <alignment horizontal="right" vertical="center"/>
    </xf>
    <xf numFmtId="49" fontId="4" fillId="61" borderId="47" xfId="0" applyNumberFormat="1" applyFont="1" applyFill="1" applyBorder="1" applyAlignment="1">
      <alignment horizontal="left" vertical="center" wrapText="1"/>
    </xf>
    <xf numFmtId="164" fontId="96" fillId="61" borderId="52" xfId="59" applyNumberFormat="1" applyFont="1" applyFill="1" applyBorder="1" applyAlignment="1">
      <alignment horizontal="right" vertical="center"/>
    </xf>
    <xf numFmtId="0" fontId="94" fillId="61" borderId="18" xfId="0" applyFont="1" applyFill="1" applyBorder="1" applyAlignment="1">
      <alignment vertical="center"/>
    </xf>
    <xf numFmtId="0" fontId="9" fillId="63" borderId="51" xfId="0" applyFont="1" applyFill="1" applyBorder="1" applyAlignment="1">
      <alignment vertical="center"/>
    </xf>
    <xf numFmtId="164" fontId="9" fillId="63" borderId="90" xfId="0" applyNumberFormat="1" applyFont="1" applyFill="1" applyBorder="1" applyAlignment="1">
      <alignment vertical="center"/>
    </xf>
    <xf numFmtId="164" fontId="96" fillId="63" borderId="64" xfId="59" applyNumberFormat="1" applyFont="1" applyFill="1" applyBorder="1" applyAlignment="1">
      <alignment horizontal="right" vertical="center"/>
    </xf>
    <xf numFmtId="164" fontId="96" fillId="63" borderId="90" xfId="59" applyNumberFormat="1" applyFont="1" applyFill="1" applyBorder="1" applyAlignment="1">
      <alignment horizontal="right" vertical="center"/>
    </xf>
    <xf numFmtId="0" fontId="7" fillId="72" borderId="11" xfId="0" applyFont="1" applyFill="1" applyBorder="1" applyAlignment="1">
      <alignment vertical="center"/>
    </xf>
    <xf numFmtId="0" fontId="7" fillId="72" borderId="12" xfId="0" applyFont="1" applyFill="1" applyBorder="1" applyAlignment="1">
      <alignment vertical="center"/>
    </xf>
    <xf numFmtId="0" fontId="7" fillId="72" borderId="13" xfId="0" applyFont="1" applyFill="1" applyBorder="1" applyAlignment="1">
      <alignment vertical="center"/>
    </xf>
    <xf numFmtId="0" fontId="109" fillId="0" borderId="0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164" fontId="5" fillId="63" borderId="37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76" fillId="0" borderId="0" xfId="0" applyFont="1" applyAlignment="1">
      <alignment vertical="center"/>
    </xf>
    <xf numFmtId="0" fontId="110" fillId="63" borderId="22" xfId="0" applyFont="1" applyFill="1" applyBorder="1" applyAlignment="1" applyProtection="1">
      <alignment vertical="center"/>
    </xf>
    <xf numFmtId="164" fontId="5" fillId="63" borderId="18" xfId="0" applyNumberFormat="1" applyFont="1" applyFill="1" applyBorder="1" applyAlignment="1" applyProtection="1">
      <alignment horizontal="right" vertical="center"/>
    </xf>
    <xf numFmtId="164" fontId="5" fillId="63" borderId="90" xfId="0" applyNumberFormat="1" applyFont="1" applyFill="1" applyBorder="1" applyAlignment="1" applyProtection="1">
      <alignment horizontal="right" vertical="center"/>
    </xf>
    <xf numFmtId="164" fontId="5" fillId="63" borderId="64" xfId="0" applyNumberFormat="1" applyFont="1" applyFill="1" applyBorder="1" applyAlignment="1" applyProtection="1">
      <alignment horizontal="right" vertical="center"/>
    </xf>
    <xf numFmtId="164" fontId="5" fillId="63" borderId="77" xfId="0" applyNumberFormat="1" applyFont="1" applyFill="1" applyBorder="1" applyAlignment="1" applyProtection="1">
      <alignment horizontal="right" vertical="center"/>
    </xf>
    <xf numFmtId="0" fontId="108" fillId="0" borderId="0" xfId="97" applyFont="1" applyFill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8" fontId="7" fillId="0" borderId="10" xfId="0" applyNumberFormat="1" applyFont="1" applyBorder="1" applyAlignment="1">
      <alignment vertical="center"/>
    </xf>
    <xf numFmtId="8" fontId="7" fillId="0" borderId="45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8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7" xfId="0" applyFont="1" applyFill="1" applyBorder="1" applyAlignment="1">
      <alignment vertical="center"/>
    </xf>
    <xf numFmtId="0" fontId="4" fillId="63" borderId="43" xfId="0" applyFont="1" applyFill="1" applyBorder="1" applyAlignment="1">
      <alignment vertical="center" wrapText="1"/>
    </xf>
    <xf numFmtId="0" fontId="5" fillId="0" borderId="27" xfId="0" applyFont="1" applyFill="1" applyBorder="1" applyAlignment="1" applyProtection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8" fontId="7" fillId="0" borderId="27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164" fontId="9" fillId="63" borderId="57" xfId="0" applyNumberFormat="1" applyFont="1" applyFill="1" applyBorder="1" applyAlignment="1">
      <alignment vertical="center"/>
    </xf>
    <xf numFmtId="164" fontId="5" fillId="63" borderId="49" xfId="0" applyNumberFormat="1" applyFont="1" applyFill="1" applyBorder="1" applyAlignment="1" applyProtection="1">
      <alignment horizontal="right" vertical="center"/>
    </xf>
    <xf numFmtId="164" fontId="5" fillId="63" borderId="69" xfId="0" applyNumberFormat="1" applyFont="1" applyFill="1" applyBorder="1" applyAlignment="1" applyProtection="1">
      <alignment horizontal="right" vertical="center"/>
    </xf>
    <xf numFmtId="8" fontId="7" fillId="72" borderId="12" xfId="0" applyNumberFormat="1" applyFont="1" applyFill="1" applyBorder="1" applyAlignment="1">
      <alignment vertical="center"/>
    </xf>
    <xf numFmtId="8" fontId="7" fillId="72" borderId="13" xfId="0" applyNumberFormat="1" applyFont="1" applyFill="1" applyBorder="1" applyAlignment="1">
      <alignment vertical="center"/>
    </xf>
    <xf numFmtId="8" fontId="7" fillId="0" borderId="0" xfId="0" applyNumberFormat="1" applyFont="1" applyAlignment="1">
      <alignment vertical="center"/>
    </xf>
    <xf numFmtId="8" fontId="7" fillId="0" borderId="0" xfId="0" applyNumberFormat="1" applyFont="1" applyFill="1" applyAlignment="1">
      <alignment vertical="center"/>
    </xf>
    <xf numFmtId="164" fontId="5" fillId="57" borderId="77" xfId="0" applyNumberFormat="1" applyFont="1" applyFill="1" applyBorder="1" applyAlignment="1" applyProtection="1">
      <alignment horizontal="right" vertical="center"/>
    </xf>
    <xf numFmtId="164" fontId="5" fillId="57" borderId="52" xfId="0" applyNumberFormat="1" applyFont="1" applyFill="1" applyBorder="1" applyAlignment="1" applyProtection="1">
      <alignment horizontal="right" vertical="center"/>
    </xf>
    <xf numFmtId="0" fontId="76" fillId="0" borderId="14" xfId="0" applyFont="1" applyBorder="1" applyAlignment="1">
      <alignment vertical="center"/>
    </xf>
    <xf numFmtId="0" fontId="3" fillId="57" borderId="18" xfId="0" applyFont="1" applyFill="1" applyBorder="1" applyAlignment="1" applyProtection="1">
      <alignment vertical="center"/>
    </xf>
    <xf numFmtId="0" fontId="110" fillId="57" borderId="22" xfId="0" applyFont="1" applyFill="1" applyBorder="1" applyAlignment="1" applyProtection="1">
      <alignment vertical="center"/>
    </xf>
    <xf numFmtId="164" fontId="5" fillId="57" borderId="22" xfId="0" applyNumberFormat="1" applyFont="1" applyFill="1" applyBorder="1" applyAlignment="1" applyProtection="1">
      <alignment horizontal="right" vertical="center"/>
    </xf>
    <xf numFmtId="0" fontId="3" fillId="0" borderId="14" xfId="179" applyFont="1" applyFill="1" applyBorder="1" applyAlignment="1">
      <alignment horizontal="left" vertical="center" wrapText="1"/>
    </xf>
    <xf numFmtId="164" fontId="41" fillId="0" borderId="0" xfId="179" applyNumberFormat="1" applyFont="1" applyFill="1" applyBorder="1" applyAlignment="1">
      <alignment vertical="center"/>
    </xf>
    <xf numFmtId="0" fontId="110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2" fillId="0" borderId="37" xfId="0" applyNumberFormat="1" applyFont="1" applyFill="1" applyBorder="1" applyAlignment="1" applyProtection="1">
      <alignment horizontal="right" vertical="center"/>
    </xf>
    <xf numFmtId="164" fontId="5" fillId="57" borderId="37" xfId="0" applyNumberFormat="1" applyFont="1" applyFill="1" applyBorder="1" applyAlignment="1" applyProtection="1">
      <alignment horizontal="right" vertical="center"/>
    </xf>
    <xf numFmtId="164" fontId="5" fillId="0" borderId="14" xfId="0" applyNumberFormat="1" applyFont="1" applyFill="1" applyBorder="1" applyAlignment="1" applyProtection="1">
      <alignment horizontal="right" vertical="center"/>
    </xf>
    <xf numFmtId="164" fontId="5" fillId="61" borderId="90" xfId="0" applyNumberFormat="1" applyFont="1" applyFill="1" applyBorder="1" applyAlignment="1" applyProtection="1">
      <alignment horizontal="right" vertical="center"/>
    </xf>
    <xf numFmtId="0" fontId="7" fillId="61" borderId="43" xfId="0" applyFont="1" applyFill="1" applyBorder="1" applyAlignment="1">
      <alignment vertical="center" wrapText="1"/>
    </xf>
    <xf numFmtId="8" fontId="5" fillId="61" borderId="45" xfId="0" applyNumberFormat="1" applyFont="1" applyFill="1" applyBorder="1" applyAlignment="1">
      <alignment horizontal="right" vertical="center"/>
    </xf>
    <xf numFmtId="0" fontId="2" fillId="0" borderId="34" xfId="0" applyFont="1" applyBorder="1" applyAlignment="1" applyProtection="1">
      <alignment horizontal="right" vertical="center"/>
    </xf>
    <xf numFmtId="164" fontId="5" fillId="62" borderId="91" xfId="59" applyNumberFormat="1" applyFont="1" applyFill="1" applyBorder="1" applyAlignment="1" applyProtection="1">
      <alignment vertical="center"/>
    </xf>
    <xf numFmtId="0" fontId="9" fillId="62" borderId="68" xfId="0" applyFont="1" applyFill="1" applyBorder="1" applyAlignment="1" applyProtection="1">
      <alignment vertical="center"/>
    </xf>
    <xf numFmtId="164" fontId="5" fillId="62" borderId="25" xfId="59" applyNumberFormat="1" applyFont="1" applyFill="1" applyBorder="1" applyAlignment="1" applyProtection="1">
      <alignment vertical="center"/>
    </xf>
    <xf numFmtId="0" fontId="4" fillId="63" borderId="18" xfId="0" applyFont="1" applyFill="1" applyBorder="1" applyAlignment="1">
      <alignment vertical="center" wrapText="1"/>
    </xf>
    <xf numFmtId="0" fontId="7" fillId="63" borderId="51" xfId="0" applyFont="1" applyFill="1" applyBorder="1" applyAlignment="1">
      <alignment vertical="center" wrapText="1"/>
    </xf>
    <xf numFmtId="0" fontId="7" fillId="63" borderId="90" xfId="0" applyFont="1" applyFill="1" applyBorder="1" applyAlignment="1">
      <alignment vertical="center" wrapText="1"/>
    </xf>
    <xf numFmtId="8" fontId="5" fillId="63" borderId="48" xfId="0" applyNumberFormat="1" applyFont="1" applyFill="1" applyBorder="1" applyAlignment="1">
      <alignment horizontal="right" vertical="center" wrapText="1"/>
    </xf>
    <xf numFmtId="8" fontId="5" fillId="63" borderId="90" xfId="0" applyNumberFormat="1" applyFont="1" applyFill="1" applyBorder="1" applyAlignment="1">
      <alignment horizontal="right" vertical="center" wrapText="1"/>
    </xf>
    <xf numFmtId="0" fontId="7" fillId="63" borderId="75" xfId="0" applyFont="1" applyFill="1" applyBorder="1" applyAlignment="1">
      <alignment vertical="center" wrapText="1"/>
    </xf>
    <xf numFmtId="0" fontId="7" fillId="63" borderId="52" xfId="0" applyFont="1" applyFill="1" applyBorder="1" applyAlignment="1">
      <alignment vertical="center" wrapText="1"/>
    </xf>
    <xf numFmtId="8" fontId="5" fillId="63" borderId="18" xfId="0" applyNumberFormat="1" applyFont="1" applyFill="1" applyBorder="1" applyAlignment="1">
      <alignment horizontal="right" vertical="center" wrapText="1"/>
    </xf>
    <xf numFmtId="8" fontId="5" fillId="63" borderId="52" xfId="0" applyNumberFormat="1" applyFont="1" applyFill="1" applyBorder="1" applyAlignment="1">
      <alignment horizontal="right" vertical="center" wrapText="1"/>
    </xf>
    <xf numFmtId="0" fontId="4" fillId="63" borderId="29" xfId="0" applyFont="1" applyFill="1" applyBorder="1" applyAlignment="1">
      <alignment vertical="center" wrapText="1"/>
    </xf>
    <xf numFmtId="0" fontId="7" fillId="63" borderId="42" xfId="0" applyFont="1" applyFill="1" applyBorder="1" applyAlignment="1">
      <alignment vertical="center" wrapText="1"/>
    </xf>
    <xf numFmtId="8" fontId="5" fillId="63" borderId="47" xfId="0" applyNumberFormat="1" applyFont="1" applyFill="1" applyBorder="1" applyAlignment="1">
      <alignment horizontal="right" vertical="center" wrapText="1"/>
    </xf>
    <xf numFmtId="8" fontId="5" fillId="63" borderId="43" xfId="0" applyNumberFormat="1" applyFont="1" applyFill="1" applyBorder="1" applyAlignment="1">
      <alignment horizontal="right" vertical="center" wrapText="1"/>
    </xf>
    <xf numFmtId="0" fontId="9" fillId="63" borderId="52" xfId="0" applyFont="1" applyFill="1" applyBorder="1" applyAlignment="1" applyProtection="1">
      <alignment vertical="center"/>
    </xf>
    <xf numFmtId="0" fontId="4" fillId="63" borderId="91" xfId="0" applyFont="1" applyFill="1" applyBorder="1" applyAlignment="1">
      <alignment vertical="center"/>
    </xf>
    <xf numFmtId="8" fontId="5" fillId="63" borderId="45" xfId="0" applyNumberFormat="1" applyFont="1" applyFill="1" applyBorder="1" applyAlignment="1">
      <alignment horizontal="right" vertical="center"/>
    </xf>
    <xf numFmtId="0" fontId="4" fillId="61" borderId="18" xfId="0" applyFont="1" applyFill="1" applyBorder="1" applyAlignment="1">
      <alignment vertical="center" wrapText="1"/>
    </xf>
    <xf numFmtId="0" fontId="7" fillId="61" borderId="90" xfId="0" applyFont="1" applyFill="1" applyBorder="1" applyAlignment="1">
      <alignment vertical="center" wrapText="1"/>
    </xf>
    <xf numFmtId="8" fontId="5" fillId="61" borderId="90" xfId="0" applyNumberFormat="1" applyFont="1" applyFill="1" applyBorder="1" applyAlignment="1">
      <alignment horizontal="right" vertical="center" wrapText="1"/>
    </xf>
    <xf numFmtId="0" fontId="7" fillId="61" borderId="52" xfId="0" applyFont="1" applyFill="1" applyBorder="1" applyAlignment="1">
      <alignment vertical="center" wrapText="1"/>
    </xf>
    <xf numFmtId="8" fontId="5" fillId="61" borderId="52" xfId="0" applyNumberFormat="1" applyFont="1" applyFill="1" applyBorder="1" applyAlignment="1">
      <alignment horizontal="right" vertical="center" wrapText="1"/>
    </xf>
    <xf numFmtId="8" fontId="5" fillId="61" borderId="43" xfId="0" applyNumberFormat="1" applyFont="1" applyFill="1" applyBorder="1" applyAlignment="1">
      <alignment horizontal="right" vertical="center" wrapText="1"/>
    </xf>
    <xf numFmtId="0" fontId="9" fillId="61" borderId="52" xfId="0" applyFont="1" applyFill="1" applyBorder="1" applyAlignment="1" applyProtection="1">
      <alignment vertical="center"/>
    </xf>
    <xf numFmtId="0" fontId="4" fillId="61" borderId="91" xfId="0" applyFont="1" applyFill="1" applyBorder="1" applyAlignment="1">
      <alignment vertical="center"/>
    </xf>
    <xf numFmtId="0" fontId="7" fillId="61" borderId="45" xfId="0" applyFont="1" applyFill="1" applyBorder="1" applyAlignment="1">
      <alignment vertical="center"/>
    </xf>
    <xf numFmtId="0" fontId="4" fillId="57" borderId="18" xfId="179" applyFont="1" applyFill="1" applyBorder="1" applyAlignment="1">
      <alignment horizontal="left" vertical="center" wrapText="1"/>
    </xf>
    <xf numFmtId="164" fontId="7" fillId="57" borderId="22" xfId="179" applyNumberFormat="1" applyFont="1" applyFill="1" applyBorder="1" applyAlignment="1">
      <alignment vertical="center"/>
    </xf>
    <xf numFmtId="0" fontId="4" fillId="57" borderId="19" xfId="179" applyFont="1" applyFill="1" applyBorder="1" applyAlignment="1">
      <alignment horizontal="left" vertical="center" wrapText="1"/>
    </xf>
    <xf numFmtId="164" fontId="66" fillId="0" borderId="79" xfId="59" applyNumberFormat="1" applyFont="1" applyFill="1" applyBorder="1" applyAlignment="1" applyProtection="1">
      <alignment vertical="center"/>
    </xf>
    <xf numFmtId="7" fontId="66" fillId="0" borderId="71" xfId="59" applyNumberFormat="1" applyFont="1" applyFill="1" applyBorder="1" applyAlignment="1" applyProtection="1">
      <alignment horizontal="right" vertical="center" wrapText="1"/>
    </xf>
    <xf numFmtId="164" fontId="66" fillId="0" borderId="79" xfId="59" applyNumberFormat="1" applyFont="1" applyFill="1" applyBorder="1" applyAlignment="1" applyProtection="1">
      <alignment horizontal="right" vertical="center" wrapText="1"/>
    </xf>
    <xf numFmtId="44" fontId="2" fillId="55" borderId="30" xfId="59" applyFont="1" applyFill="1" applyBorder="1" applyAlignment="1" applyProtection="1">
      <alignment horizontal="center" vertical="center"/>
    </xf>
    <xf numFmtId="7" fontId="66" fillId="55" borderId="91" xfId="59" applyNumberFormat="1" applyFont="1" applyFill="1" applyBorder="1" applyAlignment="1" applyProtection="1">
      <alignment vertical="center"/>
    </xf>
    <xf numFmtId="7" fontId="66" fillId="55" borderId="93" xfId="59" applyNumberFormat="1" applyFont="1" applyFill="1" applyBorder="1" applyAlignment="1" applyProtection="1">
      <alignment vertical="center"/>
    </xf>
    <xf numFmtId="7" fontId="66" fillId="0" borderId="22" xfId="59" applyNumberFormat="1" applyFont="1" applyFill="1" applyBorder="1" applyAlignment="1" applyProtection="1">
      <alignment horizontal="right" vertical="center" wrapText="1"/>
    </xf>
    <xf numFmtId="164" fontId="66" fillId="0" borderId="22" xfId="59" applyNumberFormat="1" applyFont="1" applyFill="1" applyBorder="1" applyAlignment="1" applyProtection="1">
      <alignment vertical="center"/>
    </xf>
    <xf numFmtId="0" fontId="74" fillId="0" borderId="0" xfId="0" applyFont="1" applyProtection="1"/>
    <xf numFmtId="0" fontId="0" fillId="0" borderId="0" xfId="0" applyFill="1" applyBorder="1" applyAlignment="1" applyProtection="1">
      <alignment wrapText="1"/>
    </xf>
    <xf numFmtId="164" fontId="66" fillId="0" borderId="51" xfId="59" applyNumberFormat="1" applyFont="1" applyFill="1" applyBorder="1" applyAlignment="1" applyProtection="1">
      <alignment vertical="center"/>
    </xf>
    <xf numFmtId="49" fontId="4" fillId="0" borderId="29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 applyProtection="1">
      <alignment vertical="center"/>
    </xf>
    <xf numFmtId="0" fontId="4" fillId="61" borderId="29" xfId="0" applyFont="1" applyFill="1" applyBorder="1" applyAlignment="1" applyProtection="1">
      <alignment vertical="center"/>
    </xf>
    <xf numFmtId="0" fontId="4" fillId="61" borderId="48" xfId="0" applyFont="1" applyFill="1" applyBorder="1" applyAlignment="1" applyProtection="1">
      <alignment vertical="center"/>
    </xf>
    <xf numFmtId="164" fontId="66" fillId="0" borderId="42" xfId="59" applyNumberFormat="1" applyFont="1" applyFill="1" applyBorder="1" applyAlignment="1" applyProtection="1">
      <alignment vertical="center"/>
    </xf>
    <xf numFmtId="1" fontId="5" fillId="0" borderId="4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</xf>
    <xf numFmtId="164" fontId="66" fillId="0" borderId="20" xfId="59" applyNumberFormat="1" applyFont="1" applyFill="1" applyBorder="1" applyAlignment="1" applyProtection="1">
      <alignment vertical="center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164" fontId="66" fillId="58" borderId="26" xfId="59" applyNumberFormat="1" applyFont="1" applyFill="1" applyBorder="1" applyAlignment="1" applyProtection="1">
      <alignment horizontal="right" vertical="center" wrapText="1"/>
    </xf>
    <xf numFmtId="0" fontId="0" fillId="56" borderId="50" xfId="0" applyFill="1" applyBorder="1" applyProtection="1"/>
    <xf numFmtId="0" fontId="69" fillId="56" borderId="53" xfId="0" applyFont="1" applyFill="1" applyBorder="1" applyAlignment="1" applyProtection="1">
      <alignment vertical="center"/>
    </xf>
    <xf numFmtId="0" fontId="66" fillId="0" borderId="0" xfId="0" applyFont="1" applyBorder="1" applyAlignment="1" applyProtection="1">
      <alignment vertical="center"/>
    </xf>
    <xf numFmtId="0" fontId="63" fillId="56" borderId="54" xfId="0" applyFont="1" applyFill="1" applyBorder="1" applyProtection="1"/>
    <xf numFmtId="49" fontId="114" fillId="63" borderId="18" xfId="0" applyNumberFormat="1" applyFont="1" applyFill="1" applyBorder="1" applyAlignment="1">
      <alignment vertical="center" wrapText="1"/>
    </xf>
    <xf numFmtId="0" fontId="114" fillId="63" borderId="18" xfId="0" applyFont="1" applyFill="1" applyBorder="1" applyAlignment="1" applyProtection="1">
      <alignment vertical="center"/>
    </xf>
    <xf numFmtId="0" fontId="4" fillId="63" borderId="47" xfId="0" applyFont="1" applyFill="1" applyBorder="1" applyAlignment="1">
      <alignment vertical="center"/>
    </xf>
    <xf numFmtId="0" fontId="7" fillId="63" borderId="43" xfId="0" applyFont="1" applyFill="1" applyBorder="1" applyAlignment="1">
      <alignment vertical="center"/>
    </xf>
    <xf numFmtId="49" fontId="4" fillId="57" borderId="18" xfId="0" applyNumberFormat="1" applyFont="1" applyFill="1" applyBorder="1" applyAlignment="1">
      <alignment horizontal="left" vertical="center" wrapText="1"/>
    </xf>
    <xf numFmtId="164" fontId="9" fillId="57" borderId="22" xfId="0" applyNumberFormat="1" applyFont="1" applyFill="1" applyBorder="1" applyAlignment="1">
      <alignment vertical="center"/>
    </xf>
    <xf numFmtId="164" fontId="9" fillId="57" borderId="52" xfId="0" applyNumberFormat="1" applyFont="1" applyFill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64" borderId="0" xfId="0" applyFont="1" applyFill="1" applyAlignment="1" applyProtection="1">
      <alignment horizontal="center" vertical="center"/>
    </xf>
    <xf numFmtId="0" fontId="76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" fillId="64" borderId="0" xfId="0" applyFont="1" applyFill="1" applyAlignment="1">
      <alignment horizontal="center" vertical="center"/>
    </xf>
    <xf numFmtId="0" fontId="66" fillId="0" borderId="0" xfId="0" applyFont="1" applyFill="1" applyAlignment="1" applyProtection="1">
      <alignment horizontal="center" vertical="center"/>
    </xf>
    <xf numFmtId="0" fontId="70" fillId="56" borderId="29" xfId="0" applyFont="1" applyFill="1" applyBorder="1" applyAlignment="1" applyProtection="1">
      <alignment horizontal="left" vertical="center"/>
      <protection locked="0"/>
    </xf>
    <xf numFmtId="0" fontId="70" fillId="56" borderId="44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vertical="center"/>
    </xf>
    <xf numFmtId="0" fontId="9" fillId="0" borderId="57" xfId="0" applyFont="1" applyFill="1" applyBorder="1" applyAlignment="1" applyProtection="1">
      <alignment vertical="center"/>
    </xf>
    <xf numFmtId="0" fontId="65" fillId="55" borderId="58" xfId="0" applyFont="1" applyFill="1" applyBorder="1" applyAlignment="1" applyProtection="1">
      <alignment horizontal="center" vertical="center"/>
    </xf>
    <xf numFmtId="0" fontId="65" fillId="55" borderId="59" xfId="0" applyFont="1" applyFill="1" applyBorder="1" applyAlignment="1" applyProtection="1">
      <alignment horizontal="center" vertical="center"/>
    </xf>
    <xf numFmtId="0" fontId="65" fillId="55" borderId="60" xfId="0" applyFont="1" applyFill="1" applyBorder="1" applyAlignment="1" applyProtection="1">
      <alignment horizontal="center" vertical="center"/>
    </xf>
    <xf numFmtId="0" fontId="85" fillId="0" borderId="26" xfId="0" applyFont="1" applyFill="1" applyBorder="1" applyAlignment="1" applyProtection="1">
      <alignment horizontal="left" vertical="center"/>
    </xf>
    <xf numFmtId="0" fontId="85" fillId="0" borderId="61" xfId="0" applyFont="1" applyFill="1" applyBorder="1" applyAlignment="1" applyProtection="1">
      <alignment horizontal="left" vertical="center"/>
    </xf>
    <xf numFmtId="0" fontId="85" fillId="0" borderId="57" xfId="0" applyFont="1" applyFill="1" applyBorder="1" applyAlignment="1" applyProtection="1">
      <alignment horizontal="left" vertical="center"/>
    </xf>
    <xf numFmtId="0" fontId="66" fillId="0" borderId="0" xfId="0" applyFont="1" applyBorder="1" applyAlignment="1" applyProtection="1">
      <alignment horizontal="center" vertical="center"/>
    </xf>
    <xf numFmtId="0" fontId="2" fillId="55" borderId="65" xfId="0" applyFont="1" applyFill="1" applyBorder="1" applyAlignment="1" applyProtection="1">
      <alignment horizontal="center" vertical="center"/>
    </xf>
    <xf numFmtId="0" fontId="2" fillId="55" borderId="49" xfId="0" applyFont="1" applyFill="1" applyBorder="1" applyAlignment="1" applyProtection="1">
      <alignment horizontal="center" vertical="center"/>
    </xf>
    <xf numFmtId="0" fontId="85" fillId="0" borderId="92" xfId="0" applyFont="1" applyFill="1" applyBorder="1" applyAlignment="1" applyProtection="1">
      <alignment horizontal="left" vertical="center"/>
    </xf>
    <xf numFmtId="0" fontId="85" fillId="0" borderId="59" xfId="0" applyFont="1" applyFill="1" applyBorder="1" applyAlignment="1" applyProtection="1">
      <alignment horizontal="left" vertical="center"/>
    </xf>
    <xf numFmtId="0" fontId="85" fillId="0" borderId="60" xfId="0" applyFont="1" applyFill="1" applyBorder="1" applyAlignment="1" applyProtection="1">
      <alignment horizontal="left" vertical="center"/>
    </xf>
    <xf numFmtId="0" fontId="9" fillId="0" borderId="56" xfId="0" applyFont="1" applyFill="1" applyBorder="1" applyAlignment="1" applyProtection="1">
      <alignment horizontal="left" vertical="center"/>
    </xf>
    <xf numFmtId="0" fontId="9" fillId="0" borderId="37" xfId="0" applyFont="1" applyFill="1" applyBorder="1" applyAlignment="1" applyProtection="1">
      <alignment horizontal="left" vertical="center"/>
    </xf>
    <xf numFmtId="0" fontId="9" fillId="0" borderId="92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0" fontId="70" fillId="56" borderId="58" xfId="0" applyFont="1" applyFill="1" applyBorder="1" applyAlignment="1" applyProtection="1">
      <alignment horizontal="left" vertical="center" wrapText="1"/>
      <protection locked="0"/>
    </xf>
    <xf numFmtId="0" fontId="70" fillId="56" borderId="80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/>
    </xf>
    <xf numFmtId="0" fontId="3" fillId="0" borderId="64" xfId="0" applyFont="1" applyFill="1" applyBorder="1" applyAlignment="1" applyProtection="1">
      <alignment horizontal="left" vertical="center"/>
    </xf>
    <xf numFmtId="6" fontId="5" fillId="0" borderId="53" xfId="0" applyNumberFormat="1" applyFont="1" applyFill="1" applyBorder="1" applyAlignment="1" applyProtection="1">
      <alignment horizontal="left" vertical="center"/>
    </xf>
    <xf numFmtId="6" fontId="5" fillId="0" borderId="76" xfId="0" applyNumberFormat="1" applyFont="1" applyFill="1" applyBorder="1" applyAlignment="1" applyProtection="1">
      <alignment horizontal="left" vertical="center"/>
    </xf>
    <xf numFmtId="0" fontId="85" fillId="0" borderId="56" xfId="0" applyFont="1" applyFill="1" applyBorder="1" applyAlignment="1" applyProtection="1">
      <alignment horizontal="left" vertical="center"/>
    </xf>
    <xf numFmtId="0" fontId="85" fillId="0" borderId="38" xfId="0" applyFont="1" applyFill="1" applyBorder="1" applyAlignment="1" applyProtection="1">
      <alignment horizontal="left" vertical="center"/>
    </xf>
    <xf numFmtId="0" fontId="85" fillId="0" borderId="37" xfId="0" applyFont="1" applyFill="1" applyBorder="1" applyAlignment="1" applyProtection="1">
      <alignment horizontal="left" vertical="center"/>
    </xf>
    <xf numFmtId="0" fontId="3" fillId="0" borderId="77" xfId="0" applyFont="1" applyFill="1" applyBorder="1" applyAlignment="1" applyProtection="1">
      <alignment horizontal="left" vertical="center"/>
    </xf>
    <xf numFmtId="0" fontId="3" fillId="0" borderId="75" xfId="0" applyFont="1" applyFill="1" applyBorder="1" applyAlignment="1" applyProtection="1">
      <alignment horizontal="left" vertical="center"/>
    </xf>
    <xf numFmtId="0" fontId="3" fillId="0" borderId="65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0" fontId="70" fillId="56" borderId="29" xfId="0" applyFont="1" applyFill="1" applyBorder="1" applyAlignment="1" applyProtection="1">
      <alignment horizontal="left" vertical="center" wrapText="1"/>
      <protection locked="0"/>
    </xf>
    <xf numFmtId="0" fontId="70" fillId="56" borderId="44" xfId="0" applyFont="1" applyFill="1" applyBorder="1" applyAlignment="1" applyProtection="1">
      <alignment horizontal="left" vertical="center" wrapText="1"/>
      <protection locked="0"/>
    </xf>
    <xf numFmtId="0" fontId="65" fillId="55" borderId="53" xfId="0" applyFont="1" applyFill="1" applyBorder="1" applyAlignment="1" applyProtection="1">
      <alignment horizontal="center"/>
    </xf>
    <xf numFmtId="0" fontId="65" fillId="55" borderId="54" xfId="0" applyFont="1" applyFill="1" applyBorder="1" applyAlignment="1" applyProtection="1">
      <alignment horizontal="center"/>
    </xf>
    <xf numFmtId="0" fontId="65" fillId="55" borderId="50" xfId="0" applyFont="1" applyFill="1" applyBorder="1" applyAlignment="1" applyProtection="1">
      <alignment horizontal="center"/>
    </xf>
    <xf numFmtId="0" fontId="70" fillId="56" borderId="77" xfId="0" applyFont="1" applyFill="1" applyBorder="1" applyAlignment="1" applyProtection="1">
      <alignment horizontal="left" vertical="center" wrapText="1"/>
      <protection locked="0"/>
    </xf>
    <xf numFmtId="0" fontId="70" fillId="56" borderId="75" xfId="0" applyFont="1" applyFill="1" applyBorder="1" applyAlignment="1" applyProtection="1">
      <alignment horizontal="left" vertical="center" wrapText="1"/>
      <protection locked="0"/>
    </xf>
    <xf numFmtId="0" fontId="14" fillId="0" borderId="61" xfId="0" applyFont="1" applyFill="1" applyBorder="1" applyAlignment="1" applyProtection="1">
      <alignment horizontal="center"/>
      <protection locked="0"/>
    </xf>
    <xf numFmtId="14" fontId="14" fillId="0" borderId="61" xfId="0" applyNumberFormat="1" applyFont="1" applyFill="1" applyBorder="1" applyAlignment="1" applyProtection="1">
      <alignment horizontal="center"/>
      <protection locked="0"/>
    </xf>
    <xf numFmtId="44" fontId="2" fillId="55" borderId="68" xfId="59" applyFont="1" applyFill="1" applyBorder="1" applyAlignment="1" applyProtection="1">
      <alignment horizontal="center" vertical="center"/>
    </xf>
    <xf numFmtId="44" fontId="2" fillId="55" borderId="69" xfId="59" applyFont="1" applyFill="1" applyBorder="1" applyAlignment="1" applyProtection="1">
      <alignment horizontal="center" vertical="center"/>
    </xf>
    <xf numFmtId="0" fontId="86" fillId="0" borderId="0" xfId="0" applyFont="1" applyAlignment="1" applyProtection="1">
      <alignment horizontal="center"/>
    </xf>
    <xf numFmtId="0" fontId="5" fillId="0" borderId="61" xfId="0" applyFont="1" applyFill="1" applyBorder="1" applyAlignment="1" applyProtection="1">
      <alignment horizontal="center"/>
      <protection locked="0"/>
    </xf>
    <xf numFmtId="0" fontId="66" fillId="0" borderId="10" xfId="0" applyFont="1" applyBorder="1" applyAlignment="1" applyProtection="1">
      <alignment horizontal="center"/>
    </xf>
    <xf numFmtId="0" fontId="86" fillId="0" borderId="61" xfId="0" applyFont="1" applyBorder="1" applyAlignment="1" applyProtection="1">
      <alignment horizontal="center"/>
    </xf>
    <xf numFmtId="0" fontId="66" fillId="0" borderId="61" xfId="0" applyFont="1" applyBorder="1" applyAlignment="1" applyProtection="1">
      <alignment horizontal="center"/>
    </xf>
    <xf numFmtId="0" fontId="88" fillId="0" borderId="10" xfId="0" applyFont="1" applyBorder="1" applyAlignment="1" applyProtection="1">
      <alignment horizontal="left"/>
    </xf>
    <xf numFmtId="0" fontId="84" fillId="66" borderId="31" xfId="0" applyFont="1" applyFill="1" applyBorder="1" applyAlignment="1" applyProtection="1">
      <alignment horizontal="center" vertical="center"/>
    </xf>
    <xf numFmtId="0" fontId="84" fillId="66" borderId="36" xfId="0" applyFont="1" applyFill="1" applyBorder="1" applyAlignment="1" applyProtection="1">
      <alignment horizontal="center" vertical="center"/>
    </xf>
    <xf numFmtId="0" fontId="84" fillId="66" borderId="35" xfId="0" applyFont="1" applyFill="1" applyBorder="1" applyAlignment="1" applyProtection="1">
      <alignment horizontal="center" vertical="center"/>
    </xf>
    <xf numFmtId="0" fontId="9" fillId="0" borderId="68" xfId="0" applyFont="1" applyFill="1" applyBorder="1" applyAlignment="1" applyProtection="1">
      <alignment vertical="center"/>
    </xf>
    <xf numFmtId="0" fontId="9" fillId="0" borderId="69" xfId="0" applyFont="1" applyFill="1" applyBorder="1" applyAlignment="1" applyProtection="1">
      <alignment vertical="center"/>
    </xf>
    <xf numFmtId="0" fontId="4" fillId="56" borderId="29" xfId="0" applyFont="1" applyFill="1" applyBorder="1" applyAlignment="1" applyProtection="1">
      <alignment horizontal="left" vertical="center"/>
      <protection locked="0"/>
    </xf>
    <xf numFmtId="0" fontId="4" fillId="56" borderId="44" xfId="0" applyFont="1" applyFill="1" applyBorder="1" applyAlignment="1" applyProtection="1">
      <alignment horizontal="left" vertical="center"/>
      <protection locked="0"/>
    </xf>
    <xf numFmtId="0" fontId="86" fillId="0" borderId="31" xfId="0" applyFont="1" applyBorder="1" applyAlignment="1" applyProtection="1">
      <alignment horizontal="center" vertical="center" wrapText="1"/>
    </xf>
    <xf numFmtId="0" fontId="86" fillId="0" borderId="36" xfId="0" applyFont="1" applyBorder="1" applyAlignment="1" applyProtection="1">
      <alignment horizontal="center" vertical="center" wrapText="1"/>
    </xf>
    <xf numFmtId="0" fontId="86" fillId="0" borderId="35" xfId="0" applyFont="1" applyBorder="1" applyAlignment="1" applyProtection="1">
      <alignment horizontal="center" vertical="center" wrapText="1"/>
    </xf>
    <xf numFmtId="0" fontId="86" fillId="0" borderId="14" xfId="0" applyFont="1" applyBorder="1" applyAlignment="1" applyProtection="1">
      <alignment horizontal="center" vertical="center" wrapText="1"/>
    </xf>
    <xf numFmtId="0" fontId="86" fillId="0" borderId="0" xfId="0" applyFont="1" applyBorder="1" applyAlignment="1" applyProtection="1">
      <alignment horizontal="center" vertical="center" wrapText="1"/>
    </xf>
    <xf numFmtId="0" fontId="86" fillId="0" borderId="27" xfId="0" applyFont="1" applyBorder="1" applyAlignment="1" applyProtection="1">
      <alignment horizontal="center" vertical="center" wrapText="1"/>
    </xf>
    <xf numFmtId="0" fontId="86" fillId="0" borderId="11" xfId="0" applyFont="1" applyBorder="1" applyAlignment="1" applyProtection="1">
      <alignment horizontal="center" vertical="center" wrapText="1"/>
    </xf>
    <xf numFmtId="0" fontId="86" fillId="0" borderId="12" xfId="0" applyFont="1" applyBorder="1" applyAlignment="1" applyProtection="1">
      <alignment horizontal="center" vertical="center" wrapText="1"/>
    </xf>
    <xf numFmtId="0" fontId="86" fillId="0" borderId="13" xfId="0" applyFont="1" applyBorder="1" applyAlignment="1" applyProtection="1">
      <alignment horizontal="center" vertical="center" wrapText="1"/>
    </xf>
    <xf numFmtId="0" fontId="79" fillId="0" borderId="0" xfId="0" applyFont="1" applyAlignment="1" applyProtection="1">
      <alignment horizontal="center"/>
    </xf>
    <xf numFmtId="0" fontId="85" fillId="0" borderId="68" xfId="0" applyFont="1" applyFill="1" applyBorder="1" applyAlignment="1" applyProtection="1">
      <alignment horizontal="left" vertical="center"/>
    </xf>
    <xf numFmtId="0" fontId="85" fillId="0" borderId="74" xfId="0" applyFont="1" applyFill="1" applyBorder="1" applyAlignment="1" applyProtection="1">
      <alignment horizontal="left" vertical="center"/>
    </xf>
    <xf numFmtId="0" fontId="85" fillId="0" borderId="69" xfId="0" applyFont="1" applyFill="1" applyBorder="1" applyAlignment="1" applyProtection="1">
      <alignment horizontal="left" vertical="center"/>
    </xf>
    <xf numFmtId="0" fontId="70" fillId="56" borderId="11" xfId="0" applyFont="1" applyFill="1" applyBorder="1" applyAlignment="1" applyProtection="1">
      <alignment horizontal="left" vertical="center"/>
      <protection locked="0"/>
    </xf>
    <xf numFmtId="0" fontId="70" fillId="56" borderId="63" xfId="0" applyFont="1" applyFill="1" applyBorder="1" applyAlignment="1" applyProtection="1">
      <alignment horizontal="left" vertical="center"/>
      <protection locked="0"/>
    </xf>
    <xf numFmtId="0" fontId="84" fillId="66" borderId="53" xfId="0" applyFont="1" applyFill="1" applyBorder="1" applyAlignment="1" applyProtection="1">
      <alignment horizontal="center" vertical="center"/>
    </xf>
    <xf numFmtId="0" fontId="84" fillId="66" borderId="54" xfId="0" applyFont="1" applyFill="1" applyBorder="1" applyAlignment="1" applyProtection="1">
      <alignment horizontal="center" vertical="center"/>
    </xf>
    <xf numFmtId="0" fontId="84" fillId="66" borderId="50" xfId="0" applyFont="1" applyFill="1" applyBorder="1" applyAlignment="1" applyProtection="1">
      <alignment horizontal="center" vertical="center"/>
    </xf>
    <xf numFmtId="0" fontId="65" fillId="0" borderId="0" xfId="0" applyFont="1" applyAlignment="1" applyProtection="1">
      <alignment horizontal="left" wrapText="1"/>
    </xf>
    <xf numFmtId="44" fontId="2" fillId="55" borderId="67" xfId="59" applyFont="1" applyFill="1" applyBorder="1" applyAlignment="1" applyProtection="1">
      <alignment horizontal="center" vertical="center"/>
    </xf>
    <xf numFmtId="44" fontId="2" fillId="55" borderId="12" xfId="59" applyFont="1" applyFill="1" applyBorder="1" applyAlignment="1" applyProtection="1">
      <alignment horizontal="center" vertical="center"/>
    </xf>
    <xf numFmtId="44" fontId="2" fillId="55" borderId="13" xfId="59" applyFont="1" applyFill="1" applyBorder="1" applyAlignment="1" applyProtection="1">
      <alignment horizontal="center" vertical="center"/>
    </xf>
    <xf numFmtId="0" fontId="73" fillId="55" borderId="53" xfId="0" applyFont="1" applyFill="1" applyBorder="1" applyAlignment="1" applyProtection="1">
      <alignment horizontal="center" vertical="center"/>
    </xf>
    <xf numFmtId="0" fontId="73" fillId="55" borderId="54" xfId="0" applyFont="1" applyFill="1" applyBorder="1" applyAlignment="1" applyProtection="1">
      <alignment horizontal="center" vertical="center"/>
    </xf>
    <xf numFmtId="0" fontId="73" fillId="55" borderId="50" xfId="0" applyFont="1" applyFill="1" applyBorder="1" applyAlignment="1" applyProtection="1">
      <alignment horizontal="center" vertical="center"/>
    </xf>
    <xf numFmtId="0" fontId="65" fillId="55" borderId="58" xfId="0" applyFont="1" applyFill="1" applyBorder="1" applyAlignment="1" applyProtection="1">
      <alignment horizontal="center"/>
    </xf>
    <xf numFmtId="0" fontId="65" fillId="55" borderId="59" xfId="0" applyFont="1" applyFill="1" applyBorder="1" applyAlignment="1" applyProtection="1">
      <alignment horizontal="center"/>
    </xf>
    <xf numFmtId="0" fontId="65" fillId="55" borderId="60" xfId="0" applyFont="1" applyFill="1" applyBorder="1" applyAlignment="1" applyProtection="1">
      <alignment horizontal="center"/>
    </xf>
    <xf numFmtId="0" fontId="69" fillId="56" borderId="40" xfId="0" applyFont="1" applyFill="1" applyBorder="1" applyAlignment="1" applyProtection="1">
      <alignment horizontal="left" vertical="center" wrapText="1"/>
    </xf>
    <xf numFmtId="0" fontId="69" fillId="56" borderId="41" xfId="0" applyFont="1" applyFill="1" applyBorder="1" applyAlignment="1" applyProtection="1">
      <alignment horizontal="left" vertical="center" wrapText="1"/>
    </xf>
    <xf numFmtId="0" fontId="69" fillId="56" borderId="46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center"/>
      <protection locked="0"/>
    </xf>
    <xf numFmtId="0" fontId="9" fillId="0" borderId="68" xfId="0" applyFont="1" applyFill="1" applyBorder="1" applyAlignment="1" applyProtection="1">
      <alignment horizontal="left" vertical="center"/>
    </xf>
    <xf numFmtId="0" fontId="9" fillId="0" borderId="69" xfId="0" applyFont="1" applyFill="1" applyBorder="1" applyAlignment="1" applyProtection="1">
      <alignment horizontal="left" vertical="center"/>
    </xf>
    <xf numFmtId="0" fontId="9" fillId="0" borderId="55" xfId="0" applyFont="1" applyFill="1" applyBorder="1" applyAlignment="1" applyProtection="1">
      <alignment horizontal="left" vertical="center"/>
    </xf>
    <xf numFmtId="0" fontId="9" fillId="0" borderId="45" xfId="0" applyFont="1" applyFill="1" applyBorder="1" applyAlignment="1" applyProtection="1">
      <alignment horizontal="left" vertical="center"/>
    </xf>
    <xf numFmtId="7" fontId="5" fillId="55" borderId="77" xfId="59" applyNumberFormat="1" applyFont="1" applyFill="1" applyBorder="1" applyAlignment="1" applyProtection="1">
      <alignment vertical="center" wrapText="1"/>
    </xf>
    <xf numFmtId="7" fontId="5" fillId="55" borderId="57" xfId="59" applyNumberFormat="1" applyFont="1" applyFill="1" applyBorder="1" applyAlignment="1" applyProtection="1">
      <alignment vertical="center" wrapText="1"/>
    </xf>
    <xf numFmtId="0" fontId="9" fillId="0" borderId="26" xfId="0" applyFont="1" applyFill="1" applyBorder="1" applyAlignment="1" applyProtection="1">
      <alignment horizontal="left" vertical="center" wrapText="1"/>
    </xf>
    <xf numFmtId="0" fontId="9" fillId="0" borderId="75" xfId="0" applyFont="1" applyFill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left"/>
      <protection locked="0"/>
    </xf>
    <xf numFmtId="44" fontId="2" fillId="55" borderId="66" xfId="59" applyFont="1" applyFill="1" applyBorder="1" applyAlignment="1" applyProtection="1">
      <alignment horizontal="center" vertical="center"/>
    </xf>
    <xf numFmtId="44" fontId="2" fillId="55" borderId="35" xfId="59" applyFont="1" applyFill="1" applyBorder="1" applyAlignment="1" applyProtection="1">
      <alignment horizontal="center" vertical="center"/>
    </xf>
    <xf numFmtId="0" fontId="69" fillId="55" borderId="70" xfId="0" applyFont="1" applyFill="1" applyBorder="1" applyAlignment="1" applyProtection="1">
      <alignment horizontal="center" vertical="center"/>
    </xf>
    <xf numFmtId="0" fontId="69" fillId="55" borderId="71" xfId="0" applyFont="1" applyFill="1" applyBorder="1" applyAlignment="1" applyProtection="1">
      <alignment horizontal="center" vertical="center"/>
    </xf>
    <xf numFmtId="0" fontId="3" fillId="55" borderId="72" xfId="0" applyFont="1" applyFill="1" applyBorder="1" applyAlignment="1" applyProtection="1">
      <alignment horizontal="center" vertical="center"/>
    </xf>
    <xf numFmtId="0" fontId="3" fillId="55" borderId="73" xfId="0" applyFont="1" applyFill="1" applyBorder="1" applyAlignment="1" applyProtection="1">
      <alignment horizontal="center" vertical="center"/>
    </xf>
    <xf numFmtId="44" fontId="2" fillId="55" borderId="74" xfId="59" applyFont="1" applyFill="1" applyBorder="1" applyAlignment="1" applyProtection="1">
      <alignment horizontal="center" vertical="center"/>
    </xf>
    <xf numFmtId="0" fontId="65" fillId="0" borderId="0" xfId="0" applyFont="1" applyBorder="1" applyAlignment="1" applyProtection="1">
      <alignment horizontal="center" vertical="center"/>
    </xf>
    <xf numFmtId="0" fontId="65" fillId="0" borderId="27" xfId="0" applyFont="1" applyBorder="1" applyAlignment="1" applyProtection="1">
      <alignment horizontal="center" vertical="center"/>
    </xf>
    <xf numFmtId="0" fontId="2" fillId="55" borderId="31" xfId="0" applyFont="1" applyFill="1" applyBorder="1" applyAlignment="1" applyProtection="1">
      <alignment horizontal="center" vertical="center"/>
    </xf>
    <xf numFmtId="0" fontId="2" fillId="55" borderId="62" xfId="0" applyFont="1" applyFill="1" applyBorder="1" applyAlignment="1" applyProtection="1">
      <alignment horizontal="center" vertical="center"/>
    </xf>
    <xf numFmtId="0" fontId="2" fillId="55" borderId="11" xfId="0" applyFont="1" applyFill="1" applyBorder="1" applyAlignment="1" applyProtection="1">
      <alignment horizontal="center" vertical="center"/>
    </xf>
    <xf numFmtId="0" fontId="2" fillId="55" borderId="63" xfId="0" applyFont="1" applyFill="1" applyBorder="1" applyAlignment="1" applyProtection="1">
      <alignment horizontal="center" vertical="center"/>
    </xf>
    <xf numFmtId="0" fontId="101" fillId="62" borderId="53" xfId="0" applyFont="1" applyFill="1" applyBorder="1" applyAlignment="1" applyProtection="1">
      <alignment horizontal="center" vertical="center"/>
    </xf>
    <xf numFmtId="0" fontId="101" fillId="62" borderId="54" xfId="0" applyFont="1" applyFill="1" applyBorder="1" applyAlignment="1" applyProtection="1">
      <alignment horizontal="center" vertical="center"/>
    </xf>
    <xf numFmtId="0" fontId="101" fillId="62" borderId="50" xfId="0" applyFont="1" applyFill="1" applyBorder="1" applyAlignment="1" applyProtection="1">
      <alignment horizontal="center" vertical="center"/>
    </xf>
    <xf numFmtId="44" fontId="3" fillId="55" borderId="78" xfId="59" applyFont="1" applyFill="1" applyBorder="1" applyAlignment="1" applyProtection="1">
      <alignment horizontal="center" vertical="center"/>
    </xf>
    <xf numFmtId="44" fontId="3" fillId="55" borderId="79" xfId="59" applyFont="1" applyFill="1" applyBorder="1" applyAlignment="1" applyProtection="1">
      <alignment horizontal="center" vertical="center"/>
    </xf>
    <xf numFmtId="44" fontId="2" fillId="55" borderId="28" xfId="59" applyFont="1" applyFill="1" applyBorder="1" applyAlignment="1" applyProtection="1">
      <alignment horizontal="center"/>
    </xf>
    <xf numFmtId="44" fontId="2" fillId="55" borderId="76" xfId="59" applyFont="1" applyFill="1" applyBorder="1" applyAlignment="1" applyProtection="1">
      <alignment horizontal="center"/>
    </xf>
    <xf numFmtId="0" fontId="66" fillId="0" borderId="39" xfId="0" applyFont="1" applyBorder="1" applyAlignment="1" applyProtection="1">
      <alignment horizontal="center" vertical="center"/>
    </xf>
    <xf numFmtId="0" fontId="66" fillId="0" borderId="38" xfId="0" applyFont="1" applyBorder="1" applyAlignment="1" applyProtection="1">
      <alignment horizontal="center" vertical="center"/>
    </xf>
    <xf numFmtId="0" fontId="66" fillId="0" borderId="37" xfId="0" applyFont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left"/>
      <protection locked="0"/>
    </xf>
    <xf numFmtId="0" fontId="14" fillId="0" borderId="61" xfId="0" applyFont="1" applyFill="1" applyBorder="1" applyAlignment="1" applyProtection="1">
      <alignment horizontal="left"/>
      <protection locked="0"/>
    </xf>
    <xf numFmtId="7" fontId="87" fillId="0" borderId="31" xfId="0" applyNumberFormat="1" applyFont="1" applyBorder="1" applyAlignment="1" applyProtection="1">
      <alignment horizontal="center" vertical="center"/>
    </xf>
    <xf numFmtId="7" fontId="87" fillId="0" borderId="36" xfId="0" applyNumberFormat="1" applyFont="1" applyBorder="1" applyAlignment="1" applyProtection="1">
      <alignment horizontal="center" vertical="center"/>
    </xf>
    <xf numFmtId="7" fontId="87" fillId="0" borderId="35" xfId="0" applyNumberFormat="1" applyFont="1" applyBorder="1" applyAlignment="1" applyProtection="1">
      <alignment horizontal="center" vertical="center"/>
    </xf>
    <xf numFmtId="7" fontId="87" fillId="0" borderId="14" xfId="0" applyNumberFormat="1" applyFont="1" applyBorder="1" applyAlignment="1" applyProtection="1">
      <alignment horizontal="center" vertical="center"/>
    </xf>
    <xf numFmtId="7" fontId="87" fillId="0" borderId="0" xfId="0" applyNumberFormat="1" applyFont="1" applyBorder="1" applyAlignment="1" applyProtection="1">
      <alignment horizontal="center" vertical="center"/>
    </xf>
    <xf numFmtId="7" fontId="87" fillId="0" borderId="27" xfId="0" applyNumberFormat="1" applyFont="1" applyBorder="1" applyAlignment="1" applyProtection="1">
      <alignment horizontal="center" vertical="center"/>
    </xf>
    <xf numFmtId="0" fontId="65" fillId="0" borderId="14" xfId="0" applyFont="1" applyBorder="1" applyAlignment="1" applyProtection="1">
      <alignment horizontal="right"/>
    </xf>
    <xf numFmtId="0" fontId="65" fillId="0" borderId="0" xfId="0" applyFont="1" applyBorder="1" applyAlignment="1" applyProtection="1">
      <alignment horizontal="right"/>
    </xf>
    <xf numFmtId="0" fontId="14" fillId="0" borderId="61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70" fillId="56" borderId="65" xfId="0" applyFont="1" applyFill="1" applyBorder="1" applyAlignment="1" applyProtection="1">
      <alignment horizontal="left" vertical="center" wrapText="1"/>
      <protection locked="0"/>
    </xf>
    <xf numFmtId="0" fontId="70" fillId="56" borderId="49" xfId="0" applyFont="1" applyFill="1" applyBorder="1" applyAlignment="1" applyProtection="1">
      <alignment horizontal="left" vertical="center" wrapText="1"/>
      <protection locked="0"/>
    </xf>
    <xf numFmtId="0" fontId="14" fillId="0" borderId="57" xfId="0" applyFont="1" applyFill="1" applyBorder="1" applyAlignment="1" applyProtection="1">
      <alignment horizontal="left"/>
      <protection locked="0"/>
    </xf>
    <xf numFmtId="0" fontId="13" fillId="0" borderId="59" xfId="0" applyFont="1" applyBorder="1" applyAlignment="1" applyProtection="1">
      <alignment horizontal="left"/>
      <protection locked="0"/>
    </xf>
    <xf numFmtId="0" fontId="13" fillId="0" borderId="60" xfId="0" applyFont="1" applyBorder="1" applyAlignment="1" applyProtection="1">
      <alignment horizontal="left"/>
      <protection locked="0"/>
    </xf>
    <xf numFmtId="0" fontId="101" fillId="62" borderId="31" xfId="0" applyFont="1" applyFill="1" applyBorder="1" applyAlignment="1" applyProtection="1">
      <alignment horizontal="left" vertical="center" wrapText="1"/>
    </xf>
    <xf numFmtId="0" fontId="101" fillId="62" borderId="36" xfId="0" applyFont="1" applyFill="1" applyBorder="1" applyAlignment="1" applyProtection="1">
      <alignment horizontal="left" vertical="center" wrapText="1"/>
    </xf>
    <xf numFmtId="0" fontId="101" fillId="62" borderId="35" xfId="0" applyFont="1" applyFill="1" applyBorder="1" applyAlignment="1" applyProtection="1">
      <alignment horizontal="left" vertical="center" wrapText="1"/>
    </xf>
    <xf numFmtId="0" fontId="101" fillId="62" borderId="11" xfId="0" applyFont="1" applyFill="1" applyBorder="1" applyAlignment="1" applyProtection="1">
      <alignment horizontal="left" vertical="center" wrapText="1"/>
    </xf>
    <xf numFmtId="0" fontId="101" fillId="62" borderId="12" xfId="0" applyFont="1" applyFill="1" applyBorder="1" applyAlignment="1" applyProtection="1">
      <alignment horizontal="left" vertical="center" wrapText="1"/>
    </xf>
    <xf numFmtId="0" fontId="101" fillId="62" borderId="13" xfId="0" applyFont="1" applyFill="1" applyBorder="1" applyAlignment="1" applyProtection="1">
      <alignment horizontal="left" vertical="center" wrapText="1"/>
    </xf>
    <xf numFmtId="0" fontId="18" fillId="56" borderId="31" xfId="0" applyFont="1" applyFill="1" applyBorder="1" applyAlignment="1" applyProtection="1">
      <alignment horizontal="center" vertical="center" wrapText="1"/>
    </xf>
    <xf numFmtId="0" fontId="18" fillId="56" borderId="36" xfId="0" applyFont="1" applyFill="1" applyBorder="1" applyAlignment="1" applyProtection="1">
      <alignment horizontal="center" vertical="center" wrapText="1"/>
    </xf>
    <xf numFmtId="0" fontId="18" fillId="56" borderId="35" xfId="0" applyFont="1" applyFill="1" applyBorder="1" applyAlignment="1" applyProtection="1">
      <alignment horizontal="center" vertical="center" wrapText="1"/>
    </xf>
    <xf numFmtId="0" fontId="18" fillId="56" borderId="14" xfId="0" applyFont="1" applyFill="1" applyBorder="1" applyAlignment="1" applyProtection="1">
      <alignment horizontal="center" vertical="center" wrapText="1"/>
    </xf>
    <xf numFmtId="0" fontId="18" fillId="56" borderId="0" xfId="0" applyFont="1" applyFill="1" applyBorder="1" applyAlignment="1" applyProtection="1">
      <alignment horizontal="center" vertical="center" wrapText="1"/>
    </xf>
    <xf numFmtId="0" fontId="18" fillId="56" borderId="27" xfId="0" applyFont="1" applyFill="1" applyBorder="1" applyAlignment="1" applyProtection="1">
      <alignment horizontal="center" vertical="center" wrapText="1"/>
    </xf>
    <xf numFmtId="0" fontId="7" fillId="55" borderId="31" xfId="0" applyFont="1" applyFill="1" applyBorder="1" applyAlignment="1" applyProtection="1">
      <alignment horizontal="left" vertical="center" wrapText="1" indent="1"/>
    </xf>
    <xf numFmtId="0" fontId="7" fillId="55" borderId="36" xfId="0" applyFont="1" applyFill="1" applyBorder="1" applyAlignment="1" applyProtection="1">
      <alignment horizontal="left" vertical="center" wrapText="1" indent="1"/>
    </xf>
    <xf numFmtId="0" fontId="7" fillId="55" borderId="35" xfId="0" applyFont="1" applyFill="1" applyBorder="1" applyAlignment="1" applyProtection="1">
      <alignment horizontal="left" vertical="center" wrapText="1" indent="1"/>
    </xf>
    <xf numFmtId="0" fontId="7" fillId="55" borderId="14" xfId="0" applyFont="1" applyFill="1" applyBorder="1" applyAlignment="1" applyProtection="1">
      <alignment horizontal="left" vertical="center" wrapText="1" indent="1"/>
    </xf>
    <xf numFmtId="0" fontId="7" fillId="55" borderId="0" xfId="0" applyFont="1" applyFill="1" applyBorder="1" applyAlignment="1" applyProtection="1">
      <alignment horizontal="left" vertical="center" wrapText="1" indent="1"/>
    </xf>
    <xf numFmtId="0" fontId="7" fillId="55" borderId="27" xfId="0" applyFont="1" applyFill="1" applyBorder="1" applyAlignment="1" applyProtection="1">
      <alignment horizontal="left" vertical="center" wrapText="1" indent="1"/>
    </xf>
    <xf numFmtId="0" fontId="7" fillId="55" borderId="11" xfId="0" applyFont="1" applyFill="1" applyBorder="1" applyAlignment="1" applyProtection="1">
      <alignment horizontal="left" vertical="center" wrapText="1" indent="1"/>
    </xf>
    <xf numFmtId="0" fontId="7" fillId="55" borderId="12" xfId="0" applyFont="1" applyFill="1" applyBorder="1" applyAlignment="1" applyProtection="1">
      <alignment horizontal="left" vertical="center" wrapText="1" indent="1"/>
    </xf>
    <xf numFmtId="0" fontId="7" fillId="55" borderId="13" xfId="0" applyFont="1" applyFill="1" applyBorder="1" applyAlignment="1" applyProtection="1">
      <alignment horizontal="left" vertical="center" wrapText="1" indent="1"/>
    </xf>
    <xf numFmtId="0" fontId="73" fillId="62" borderId="53" xfId="0" applyFont="1" applyFill="1" applyBorder="1" applyAlignment="1" applyProtection="1">
      <alignment horizontal="center" vertical="center"/>
    </xf>
    <xf numFmtId="0" fontId="73" fillId="62" borderId="54" xfId="0" applyFont="1" applyFill="1" applyBorder="1" applyAlignment="1" applyProtection="1">
      <alignment horizontal="center" vertical="center"/>
    </xf>
    <xf numFmtId="0" fontId="73" fillId="62" borderId="50" xfId="0" applyFont="1" applyFill="1" applyBorder="1" applyAlignment="1" applyProtection="1">
      <alignment horizontal="center" vertical="center"/>
    </xf>
    <xf numFmtId="7" fontId="65" fillId="0" borderId="53" xfId="0" applyNumberFormat="1" applyFont="1" applyBorder="1" applyAlignment="1" applyProtection="1">
      <alignment horizontal="right" vertical="center"/>
    </xf>
    <xf numFmtId="7" fontId="65" fillId="0" borderId="50" xfId="0" applyNumberFormat="1" applyFont="1" applyBorder="1" applyAlignment="1" applyProtection="1">
      <alignment horizontal="right" vertical="center"/>
    </xf>
    <xf numFmtId="0" fontId="2" fillId="55" borderId="53" xfId="0" applyFont="1" applyFill="1" applyBorder="1" applyAlignment="1" applyProtection="1">
      <alignment horizontal="center" vertical="center"/>
    </xf>
    <xf numFmtId="0" fontId="2" fillId="55" borderId="76" xfId="0" applyFont="1" applyFill="1" applyBorder="1" applyAlignment="1" applyProtection="1">
      <alignment horizontal="center" vertical="center"/>
    </xf>
    <xf numFmtId="0" fontId="85" fillId="0" borderId="28" xfId="0" applyFont="1" applyFill="1" applyBorder="1" applyAlignment="1" applyProtection="1">
      <alignment horizontal="left" vertical="center"/>
    </xf>
    <xf numFmtId="0" fontId="85" fillId="0" borderId="50" xfId="0" applyFont="1" applyFill="1" applyBorder="1" applyAlignment="1" applyProtection="1">
      <alignment horizontal="left" vertical="center"/>
    </xf>
    <xf numFmtId="0" fontId="69" fillId="55" borderId="53" xfId="0" applyFont="1" applyFill="1" applyBorder="1" applyAlignment="1" applyProtection="1">
      <alignment horizontal="center"/>
    </xf>
    <xf numFmtId="0" fontId="69" fillId="55" borderId="50" xfId="0" applyFont="1" applyFill="1" applyBorder="1" applyAlignment="1" applyProtection="1">
      <alignment horizontal="center"/>
    </xf>
    <xf numFmtId="0" fontId="91" fillId="68" borderId="53" xfId="0" applyFont="1" applyFill="1" applyBorder="1" applyAlignment="1" applyProtection="1">
      <alignment horizontal="center" vertical="center"/>
    </xf>
    <xf numFmtId="0" fontId="91" fillId="68" borderId="54" xfId="0" applyFont="1" applyFill="1" applyBorder="1" applyAlignment="1" applyProtection="1">
      <alignment horizontal="center" vertical="center"/>
    </xf>
    <xf numFmtId="0" fontId="91" fillId="68" borderId="50" xfId="0" applyFont="1" applyFill="1" applyBorder="1" applyAlignment="1" applyProtection="1">
      <alignment horizontal="center" vertical="center"/>
    </xf>
    <xf numFmtId="0" fontId="54" fillId="0" borderId="36" xfId="97" applyBorder="1" applyAlignment="1" applyProtection="1">
      <alignment vertical="center"/>
      <protection locked="0"/>
    </xf>
    <xf numFmtId="0" fontId="54" fillId="0" borderId="0" xfId="97" applyBorder="1" applyAlignment="1" applyProtection="1">
      <alignment vertical="center"/>
      <protection locked="0"/>
    </xf>
    <xf numFmtId="0" fontId="54" fillId="0" borderId="12" xfId="97" applyBorder="1" applyAlignment="1" applyProtection="1">
      <alignment vertical="center"/>
      <protection locked="0"/>
    </xf>
    <xf numFmtId="0" fontId="54" fillId="0" borderId="35" xfId="97" applyBorder="1" applyAlignment="1" applyProtection="1">
      <alignment vertical="center"/>
      <protection locked="0"/>
    </xf>
    <xf numFmtId="0" fontId="54" fillId="0" borderId="27" xfId="97" applyBorder="1" applyAlignment="1" applyProtection="1">
      <alignment vertical="center"/>
      <protection locked="0"/>
    </xf>
    <xf numFmtId="0" fontId="72" fillId="0" borderId="0" xfId="97" applyFont="1" applyBorder="1" applyAlignment="1" applyProtection="1">
      <alignment vertical="center"/>
      <protection locked="0"/>
    </xf>
    <xf numFmtId="0" fontId="72" fillId="0" borderId="27" xfId="97" applyFont="1" applyBorder="1" applyAlignment="1" applyProtection="1">
      <alignment vertical="center"/>
      <protection locked="0"/>
    </xf>
    <xf numFmtId="0" fontId="72" fillId="0" borderId="12" xfId="97" applyFont="1" applyBorder="1" applyAlignment="1" applyProtection="1">
      <alignment vertical="center"/>
      <protection locked="0"/>
    </xf>
    <xf numFmtId="0" fontId="72" fillId="0" borderId="13" xfId="97" applyFont="1" applyBorder="1" applyAlignment="1" applyProtection="1">
      <alignment vertical="center"/>
      <protection locked="0"/>
    </xf>
    <xf numFmtId="0" fontId="90" fillId="66" borderId="53" xfId="0" applyFont="1" applyFill="1" applyBorder="1" applyAlignment="1" applyProtection="1">
      <alignment horizontal="center" vertical="center"/>
    </xf>
    <xf numFmtId="0" fontId="90" fillId="66" borderId="54" xfId="0" applyFont="1" applyFill="1" applyBorder="1" applyAlignment="1" applyProtection="1">
      <alignment horizontal="center" vertical="center"/>
    </xf>
    <xf numFmtId="0" fontId="90" fillId="66" borderId="50" xfId="0" applyFont="1" applyFill="1" applyBorder="1" applyAlignment="1" applyProtection="1">
      <alignment horizontal="center" vertical="center"/>
    </xf>
    <xf numFmtId="0" fontId="90" fillId="67" borderId="53" xfId="0" applyFont="1" applyFill="1" applyBorder="1" applyAlignment="1" applyProtection="1">
      <alignment horizontal="center" vertical="center"/>
    </xf>
    <xf numFmtId="0" fontId="90" fillId="67" borderId="54" xfId="0" applyFont="1" applyFill="1" applyBorder="1" applyAlignment="1" applyProtection="1">
      <alignment horizontal="center" vertical="center"/>
    </xf>
    <xf numFmtId="0" fontId="90" fillId="67" borderId="50" xfId="0" applyFont="1" applyFill="1" applyBorder="1" applyAlignment="1" applyProtection="1">
      <alignment horizontal="center" vertical="center"/>
    </xf>
    <xf numFmtId="0" fontId="70" fillId="0" borderId="18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0" fillId="0" borderId="20" xfId="0" applyFont="1" applyBorder="1" applyAlignment="1">
      <alignment vertical="center"/>
    </xf>
    <xf numFmtId="0" fontId="93" fillId="0" borderId="12" xfId="0" applyFont="1" applyBorder="1" applyAlignment="1">
      <alignment horizontal="center" vertical="top"/>
    </xf>
    <xf numFmtId="0" fontId="69" fillId="62" borderId="18" xfId="0" applyFont="1" applyFill="1" applyBorder="1" applyAlignment="1">
      <alignment horizontal="center" vertical="center"/>
    </xf>
    <xf numFmtId="0" fontId="69" fillId="62" borderId="22" xfId="0" applyFont="1" applyFill="1" applyBorder="1" applyAlignment="1">
      <alignment horizontal="center" vertical="center"/>
    </xf>
    <xf numFmtId="0" fontId="69" fillId="62" borderId="15" xfId="0" applyFont="1" applyFill="1" applyBorder="1" applyAlignment="1">
      <alignment horizontal="center" vertical="center"/>
    </xf>
    <xf numFmtId="0" fontId="69" fillId="62" borderId="16" xfId="0" applyFont="1" applyFill="1" applyBorder="1" applyAlignment="1">
      <alignment horizontal="center" vertical="center"/>
    </xf>
    <xf numFmtId="6" fontId="70" fillId="0" borderId="19" xfId="0" applyNumberFormat="1" applyFont="1" applyBorder="1" applyAlignment="1">
      <alignment vertical="center"/>
    </xf>
  </cellXfs>
  <cellStyles count="180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Comma 2 2" xfId="56"/>
    <cellStyle name="Comma 3" xfId="57"/>
    <cellStyle name="Comma 4" xfId="58"/>
    <cellStyle name="Currency" xfId="59" builtinId="4"/>
    <cellStyle name="Currency 10" xfId="60"/>
    <cellStyle name="Currency 11" xfId="61"/>
    <cellStyle name="Currency 2" xfId="62"/>
    <cellStyle name="Currency 2 2" xfId="63"/>
    <cellStyle name="Currency 2 2 2" xfId="64"/>
    <cellStyle name="Currency 2 2 3" xfId="65"/>
    <cellStyle name="Currency 2 3" xfId="66"/>
    <cellStyle name="Currency 2 3 2" xfId="67"/>
    <cellStyle name="Currency 2 4" xfId="68"/>
    <cellStyle name="Currency 2 5" xfId="69"/>
    <cellStyle name="Currency 2 6" xfId="70"/>
    <cellStyle name="Currency 2 7" xfId="71"/>
    <cellStyle name="Currency 3" xfId="72"/>
    <cellStyle name="Currency 3 2" xfId="73"/>
    <cellStyle name="Currency 4" xfId="74"/>
    <cellStyle name="Currency 5" xfId="75"/>
    <cellStyle name="Currency 6" xfId="76"/>
    <cellStyle name="Currency 7" xfId="77"/>
    <cellStyle name="Currency 7 2" xfId="78"/>
    <cellStyle name="Currency 7 3" xfId="79"/>
    <cellStyle name="Currency 8" xfId="80"/>
    <cellStyle name="Currency 8 2" xfId="81"/>
    <cellStyle name="Currency 8 3" xfId="82"/>
    <cellStyle name="Currency 9" xfId="83"/>
    <cellStyle name="Excel Built-in Currency" xfId="84"/>
    <cellStyle name="Explanatory Text" xfId="85" builtinId="53" customBuiltin="1"/>
    <cellStyle name="Explanatory Text 2" xfId="86"/>
    <cellStyle name="Good" xfId="87" builtinId="26" customBuiltin="1"/>
    <cellStyle name="Good 2" xfId="88"/>
    <cellStyle name="Heading 1" xfId="89" builtinId="16" customBuiltin="1"/>
    <cellStyle name="Heading 1 2" xfId="90"/>
    <cellStyle name="Heading 2" xfId="91" builtinId="17" customBuiltin="1"/>
    <cellStyle name="Heading 2 2" xfId="92"/>
    <cellStyle name="Heading 3" xfId="93" builtinId="18" customBuiltin="1"/>
    <cellStyle name="Heading 3 2" xfId="94"/>
    <cellStyle name="Heading 4" xfId="95" builtinId="19" customBuiltin="1"/>
    <cellStyle name="Heading 4 2" xfId="96"/>
    <cellStyle name="Hyperlink" xfId="97" builtinId="8"/>
    <cellStyle name="Hyperlink 2" xfId="98"/>
    <cellStyle name="Hyperlink 3" xfId="99"/>
    <cellStyle name="Input" xfId="100" builtinId="20" customBuiltin="1"/>
    <cellStyle name="Input 2" xfId="101"/>
    <cellStyle name="Linked Cell" xfId="102" builtinId="24" customBuiltin="1"/>
    <cellStyle name="Linked Cell 2" xfId="103"/>
    <cellStyle name="Neutral" xfId="104" builtinId="28" customBuiltin="1"/>
    <cellStyle name="Neutral 2" xfId="105"/>
    <cellStyle name="Normal" xfId="0" builtinId="0"/>
    <cellStyle name="Normal 1" xfId="106"/>
    <cellStyle name="Normal 10" xfId="107"/>
    <cellStyle name="Normal 10 2" xfId="108"/>
    <cellStyle name="Normal 10 2 2" xfId="109"/>
    <cellStyle name="Normal 10 3" xfId="110"/>
    <cellStyle name="Normal 10 3 2" xfId="111"/>
    <cellStyle name="Normal 10 4" xfId="112"/>
    <cellStyle name="Normal 10 5" xfId="113"/>
    <cellStyle name="Normal 10 6" xfId="114"/>
    <cellStyle name="Normal 11" xfId="115"/>
    <cellStyle name="Normal 12" xfId="116"/>
    <cellStyle name="Normal 12 2" xfId="117"/>
    <cellStyle name="Normal 13" xfId="179"/>
    <cellStyle name="Normal 2" xfId="118"/>
    <cellStyle name="Normal 2 2" xfId="119"/>
    <cellStyle name="Normal 2 2 2" xfId="120"/>
    <cellStyle name="Normal 2 2 3" xfId="121"/>
    <cellStyle name="Normal 2 2 3 2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2_All Changes for 06 01 10 - USD" xfId="128"/>
    <cellStyle name="Normal 3" xfId="129"/>
    <cellStyle name="Normal 3 2" xfId="130"/>
    <cellStyle name="Normal 4" xfId="131"/>
    <cellStyle name="Normal 5" xfId="132"/>
    <cellStyle name="Normal 5 2" xfId="133"/>
    <cellStyle name="Normal 6" xfId="134"/>
    <cellStyle name="Normal 6 2" xfId="135"/>
    <cellStyle name="Normal 6 2 2" xfId="136"/>
    <cellStyle name="Normal 6 2 2 2" xfId="137"/>
    <cellStyle name="Normal 6 3" xfId="138"/>
    <cellStyle name="Normal 6 3 2" xfId="139"/>
    <cellStyle name="Normal 6 4" xfId="140"/>
    <cellStyle name="Normal 6 5" xfId="141"/>
    <cellStyle name="Normal 6 6" xfId="142"/>
    <cellStyle name="Normal 7" xfId="143"/>
    <cellStyle name="Normal 7 2" xfId="144"/>
    <cellStyle name="Normal 7 2 2" xfId="145"/>
    <cellStyle name="Normal 7 3" xfId="146"/>
    <cellStyle name="Normal 7 3 2" xfId="147"/>
    <cellStyle name="Normal 7 4" xfId="148"/>
    <cellStyle name="Normal 8" xfId="149"/>
    <cellStyle name="Normal 8 2" xfId="150"/>
    <cellStyle name="Normal 8 2 2" xfId="151"/>
    <cellStyle name="Normal 8 3" xfId="152"/>
    <cellStyle name="Normal 8 3 2" xfId="153"/>
    <cellStyle name="Normal 8 4" xfId="154"/>
    <cellStyle name="Normal 8 5" xfId="155"/>
    <cellStyle name="Normal 9" xfId="156"/>
    <cellStyle name="Normal 9 2" xfId="157"/>
    <cellStyle name="Normal 9 2 2" xfId="158"/>
    <cellStyle name="Normal 9 3" xfId="159"/>
    <cellStyle name="Normal 9 3 2" xfId="160"/>
    <cellStyle name="Normal 9 4" xfId="161"/>
    <cellStyle name="Normal 9 5" xfId="162"/>
    <cellStyle name="Normal 9 6" xfId="163"/>
    <cellStyle name="Note" xfId="164" builtinId="10" customBuiltin="1"/>
    <cellStyle name="Note 2" xfId="165"/>
    <cellStyle name="Output" xfId="166" builtinId="21" customBuiltin="1"/>
    <cellStyle name="Output 2" xfId="167"/>
    <cellStyle name="Percent 2" xfId="168"/>
    <cellStyle name="Percent 3" xfId="169"/>
    <cellStyle name="Percent 4" xfId="170"/>
    <cellStyle name="Style 1" xfId="171"/>
    <cellStyle name="Style 1 2" xfId="172"/>
    <cellStyle name="Title" xfId="173" builtinId="15" customBuiltin="1"/>
    <cellStyle name="Title 2" xfId="174"/>
    <cellStyle name="Total" xfId="175" builtinId="25" customBuiltin="1"/>
    <cellStyle name="Total 2" xfId="176"/>
    <cellStyle name="Warning Text" xfId="177" builtinId="11" customBuiltin="1"/>
    <cellStyle name="Warning Text 2" xfId="178"/>
  </cellStyles>
  <dxfs count="32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lightUp">
          <bgColor theme="0" tint="-0.149937437055574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E6FDFE"/>
      <color rgb="FFCCFFFF"/>
      <color rgb="FF6699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mylearn.vmware.com/" TargetMode="Externa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523875</xdr:colOff>
      <xdr:row>0</xdr:row>
      <xdr:rowOff>0</xdr:rowOff>
    </xdr:from>
    <xdr:to>
      <xdr:col>18</xdr:col>
      <xdr:colOff>752475</xdr:colOff>
      <xdr:row>2</xdr:row>
      <xdr:rowOff>76200</xdr:rowOff>
    </xdr:to>
    <xdr:pic>
      <xdr:nvPicPr>
        <xdr:cNvPr id="7497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0"/>
          <a:ext cx="1381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0</xdr:rowOff>
        </xdr:from>
        <xdr:to>
          <xdr:col>18</xdr:col>
          <xdr:colOff>809625</xdr:colOff>
          <xdr:row>35</xdr:row>
          <xdr:rowOff>0</xdr:rowOff>
        </xdr:to>
        <xdr:sp macro="" textlink="">
          <xdr:nvSpPr>
            <xdr:cNvPr id="20958" name="Object 1502" hidden="1">
              <a:extLst>
                <a:ext uri="{63B3BB69-23CF-44E3-9099-C40C66FF867C}">
                  <a14:compatExt spid="_x0000_s20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0</xdr:colOff>
      <xdr:row>70</xdr:row>
      <xdr:rowOff>0</xdr:rowOff>
    </xdr:from>
    <xdr:to>
      <xdr:col>18</xdr:col>
      <xdr:colOff>0</xdr:colOff>
      <xdr:row>71</xdr:row>
      <xdr:rowOff>11549</xdr:rowOff>
    </xdr:to>
    <xdr:sp macro="" textlink="">
      <xdr:nvSpPr>
        <xdr:cNvPr id="31" name="Rectangle 30"/>
        <xdr:cNvSpPr/>
      </xdr:nvSpPr>
      <xdr:spPr>
        <a:xfrm>
          <a:off x="295275" y="20393025"/>
          <a:ext cx="9791700" cy="238125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NEW VMWARE LICENSES and MAINTENANCE</a:t>
          </a:r>
        </a:p>
      </xdr:txBody>
    </xdr:sp>
    <xdr:clientData/>
  </xdr:twoCellAnchor>
  <xdr:twoCellAnchor>
    <xdr:from>
      <xdr:col>5</xdr:col>
      <xdr:colOff>12700</xdr:colOff>
      <xdr:row>115</xdr:row>
      <xdr:rowOff>22225</xdr:rowOff>
    </xdr:from>
    <xdr:to>
      <xdr:col>14</xdr:col>
      <xdr:colOff>0</xdr:colOff>
      <xdr:row>116</xdr:row>
      <xdr:rowOff>24314</xdr:rowOff>
    </xdr:to>
    <xdr:sp macro="" textlink="">
      <xdr:nvSpPr>
        <xdr:cNvPr id="32" name="Rectangle 31"/>
        <xdr:cNvSpPr/>
      </xdr:nvSpPr>
      <xdr:spPr>
        <a:xfrm>
          <a:off x="221343" y="27944082"/>
          <a:ext cx="8187871" cy="228875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MAINTENANCE RENEWAL of EXISTING VMWARE LICENSES</a:t>
          </a:r>
        </a:p>
      </xdr:txBody>
    </xdr:sp>
    <xdr:clientData/>
  </xdr:twoCellAnchor>
  <xdr:twoCellAnchor>
    <xdr:from>
      <xdr:col>15</xdr:col>
      <xdr:colOff>0</xdr:colOff>
      <xdr:row>113</xdr:row>
      <xdr:rowOff>31750</xdr:rowOff>
    </xdr:from>
    <xdr:to>
      <xdr:col>18</xdr:col>
      <xdr:colOff>812800</xdr:colOff>
      <xdr:row>115</xdr:row>
      <xdr:rowOff>209550</xdr:rowOff>
    </xdr:to>
    <xdr:sp macro="" textlink="">
      <xdr:nvSpPr>
        <xdr:cNvPr id="33" name="Rectangle 32"/>
        <xdr:cNvSpPr/>
      </xdr:nvSpPr>
      <xdr:spPr>
        <a:xfrm>
          <a:off x="9207500" y="27197050"/>
          <a:ext cx="2209800" cy="558800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chemeClr val="tx1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latin typeface="Arial" pitchFamily="34" charset="0"/>
              <a:cs typeface="Arial" pitchFamily="34" charset="0"/>
            </a:rPr>
            <a:t>GRAND</a:t>
          </a:r>
          <a:r>
            <a:rPr lang="en-US" sz="1600" b="1">
              <a:latin typeface="Arial" pitchFamily="34" charset="0"/>
              <a:cs typeface="Arial" pitchFamily="34" charset="0"/>
            </a:rPr>
            <a:t> TOTAL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109</xdr:row>
          <xdr:rowOff>85725</xdr:rowOff>
        </xdr:from>
        <xdr:to>
          <xdr:col>6</xdr:col>
          <xdr:colOff>0</xdr:colOff>
          <xdr:row>109</xdr:row>
          <xdr:rowOff>161925</xdr:rowOff>
        </xdr:to>
        <xdr:sp macro="" textlink="">
          <xdr:nvSpPr>
            <xdr:cNvPr id="21297" name="Check Box 1841" hidden="1">
              <a:extLst>
                <a:ext uri="{63B3BB69-23CF-44E3-9099-C40C66FF867C}">
                  <a14:compatExt spid="_x0000_s2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111</xdr:row>
          <xdr:rowOff>295275</xdr:rowOff>
        </xdr:from>
        <xdr:to>
          <xdr:col>6</xdr:col>
          <xdr:colOff>9525</xdr:colOff>
          <xdr:row>112</xdr:row>
          <xdr:rowOff>0</xdr:rowOff>
        </xdr:to>
        <xdr:sp macro="" textlink="">
          <xdr:nvSpPr>
            <xdr:cNvPr id="21305" name="Check Box 1849" hidden="1">
              <a:extLst>
                <a:ext uri="{63B3BB69-23CF-44E3-9099-C40C66FF867C}">
                  <a14:compatExt spid="_x0000_s2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9525</xdr:colOff>
      <xdr:row>103</xdr:row>
      <xdr:rowOff>76200</xdr:rowOff>
    </xdr:from>
    <xdr:to>
      <xdr:col>12</xdr:col>
      <xdr:colOff>0</xdr:colOff>
      <xdr:row>104</xdr:row>
      <xdr:rowOff>142875</xdr:rowOff>
    </xdr:to>
    <xdr:sp macro="" textlink="">
      <xdr:nvSpPr>
        <xdr:cNvPr id="20" name="Rectangle 19"/>
        <xdr:cNvSpPr/>
      </xdr:nvSpPr>
      <xdr:spPr>
        <a:xfrm>
          <a:off x="218168" y="25721129"/>
          <a:ext cx="6921046" cy="229960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PSO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CREDITS</a:t>
          </a:r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2476500</xdr:colOff>
      <xdr:row>140</xdr:row>
      <xdr:rowOff>104775</xdr:rowOff>
    </xdr:from>
    <xdr:to>
      <xdr:col>14</xdr:col>
      <xdr:colOff>752475</xdr:colOff>
      <xdr:row>141</xdr:row>
      <xdr:rowOff>95250</xdr:rowOff>
    </xdr:to>
    <xdr:sp macro="" textlink="">
      <xdr:nvSpPr>
        <xdr:cNvPr id="21" name="Rounded Rectangle 20"/>
        <xdr:cNvSpPr/>
      </xdr:nvSpPr>
      <xdr:spPr>
        <a:xfrm>
          <a:off x="3514725" y="30660975"/>
          <a:ext cx="5181600" cy="18097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19050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TRAINING COURSES</a:t>
          </a:r>
        </a:p>
      </xdr:txBody>
    </xdr:sp>
    <xdr:clientData/>
  </xdr:twoCellAnchor>
  <xdr:twoCellAnchor>
    <xdr:from>
      <xdr:col>6</xdr:col>
      <xdr:colOff>2466975</xdr:colOff>
      <xdr:row>166</xdr:row>
      <xdr:rowOff>95250</xdr:rowOff>
    </xdr:from>
    <xdr:to>
      <xdr:col>14</xdr:col>
      <xdr:colOff>742950</xdr:colOff>
      <xdr:row>167</xdr:row>
      <xdr:rowOff>95250</xdr:rowOff>
    </xdr:to>
    <xdr:sp macro="" textlink="">
      <xdr:nvSpPr>
        <xdr:cNvPr id="22" name="Rounded Rectangle 21"/>
        <xdr:cNvSpPr/>
      </xdr:nvSpPr>
      <xdr:spPr>
        <a:xfrm>
          <a:off x="3505200" y="35604450"/>
          <a:ext cx="5181600" cy="1905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19050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CONSULTING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SERVICES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438149</xdr:colOff>
      <xdr:row>175</xdr:row>
      <xdr:rowOff>95250</xdr:rowOff>
    </xdr:from>
    <xdr:to>
      <xdr:col>13</xdr:col>
      <xdr:colOff>504824</xdr:colOff>
      <xdr:row>176</xdr:row>
      <xdr:rowOff>95250</xdr:rowOff>
    </xdr:to>
    <xdr:sp macro="" textlink="">
      <xdr:nvSpPr>
        <xdr:cNvPr id="23" name="Rounded Rectangle 22">
          <a:hlinkClick xmlns:r="http://schemas.openxmlformats.org/officeDocument/2006/relationships" r:id="rId2"/>
        </xdr:cNvPr>
        <xdr:cNvSpPr/>
      </xdr:nvSpPr>
      <xdr:spPr>
        <a:xfrm>
          <a:off x="4800599" y="37318950"/>
          <a:ext cx="2981325" cy="1905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chemeClr val="accent5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VMware</a:t>
          </a:r>
          <a:r>
            <a:rPr lang="en-U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Courses &amp; </a:t>
          </a:r>
          <a:r>
            <a:rPr lang="en-U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Professional Services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145</xdr:row>
          <xdr:rowOff>209550</xdr:rowOff>
        </xdr:from>
        <xdr:to>
          <xdr:col>14</xdr:col>
          <xdr:colOff>0</xdr:colOff>
          <xdr:row>146</xdr:row>
          <xdr:rowOff>0</xdr:rowOff>
        </xdr:to>
        <xdr:sp macro="" textlink="">
          <xdr:nvSpPr>
            <xdr:cNvPr id="66573" name="Check Box 9229" hidden="1">
              <a:extLst>
                <a:ext uri="{63B3BB69-23CF-44E3-9099-C40C66FF867C}">
                  <a14:compatExt spid="_x0000_s66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PUBLIC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476250</xdr:colOff>
          <xdr:row>145</xdr:row>
          <xdr:rowOff>209550</xdr:rowOff>
        </xdr:from>
        <xdr:to>
          <xdr:col>15</xdr:col>
          <xdr:colOff>0</xdr:colOff>
          <xdr:row>146</xdr:row>
          <xdr:rowOff>0</xdr:rowOff>
        </xdr:to>
        <xdr:sp macro="" textlink="">
          <xdr:nvSpPr>
            <xdr:cNvPr id="66574" name="Check Box 9230" hidden="1">
              <a:extLst>
                <a:ext uri="{63B3BB69-23CF-44E3-9099-C40C66FF867C}">
                  <a14:compatExt spid="_x0000_s66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ON-SITE CUSTOM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0</xdr:colOff>
      <xdr:row>103</xdr:row>
      <xdr:rowOff>50800</xdr:rowOff>
    </xdr:from>
    <xdr:to>
      <xdr:col>18</xdr:col>
      <xdr:colOff>814917</xdr:colOff>
      <xdr:row>106</xdr:row>
      <xdr:rowOff>9606</xdr:rowOff>
    </xdr:to>
    <xdr:sp macro="" textlink="">
      <xdr:nvSpPr>
        <xdr:cNvPr id="16" name="Rectangle 15"/>
        <xdr:cNvSpPr/>
      </xdr:nvSpPr>
      <xdr:spPr>
        <a:xfrm>
          <a:off x="9207500" y="25165050"/>
          <a:ext cx="2211917" cy="428706"/>
        </a:xfrm>
        <a:prstGeom prst="rect">
          <a:avLst/>
        </a:prstGeom>
        <a:solidFill>
          <a:srgbClr val="00FF99"/>
        </a:solidFill>
        <a:ln>
          <a:solidFill>
            <a:schemeClr val="tx1"/>
          </a:solidFill>
        </a:ln>
        <a:effectLst/>
        <a:scene3d>
          <a:camera prst="orthographicFront"/>
          <a:lightRig rig="sunset" dir="t"/>
        </a:scene3d>
        <a:sp3d>
          <a:bevelT w="165100" h="381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latin typeface="Arial" pitchFamily="34" charset="0"/>
              <a:cs typeface="Arial" pitchFamily="34" charset="0"/>
            </a:rPr>
            <a:t>QUOTE</a:t>
          </a:r>
        </a:p>
      </xdr:txBody>
    </xdr:sp>
    <xdr:clientData/>
  </xdr:twoCellAnchor>
  <xdr:twoCellAnchor>
    <xdr:from>
      <xdr:col>5</xdr:col>
      <xdr:colOff>9072</xdr:colOff>
      <xdr:row>87</xdr:row>
      <xdr:rowOff>54428</xdr:rowOff>
    </xdr:from>
    <xdr:to>
      <xdr:col>18</xdr:col>
      <xdr:colOff>9072</xdr:colOff>
      <xdr:row>88</xdr:row>
      <xdr:rowOff>129478</xdr:rowOff>
    </xdr:to>
    <xdr:sp macro="" textlink="">
      <xdr:nvSpPr>
        <xdr:cNvPr id="17" name="Rectangle 16"/>
        <xdr:cNvSpPr/>
      </xdr:nvSpPr>
      <xdr:spPr>
        <a:xfrm>
          <a:off x="217715" y="21317857"/>
          <a:ext cx="10395857" cy="238335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UPGRADE EXISTING VMWARE LICENSES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with EXISTING </a:t>
          </a:r>
          <a:r>
            <a:rPr lang="en-US" sz="1400" b="1">
              <a:latin typeface="Arial" pitchFamily="34" charset="0"/>
              <a:cs typeface="Arial" pitchFamily="34" charset="0"/>
            </a:rPr>
            <a:t>MAINTENANCE</a:t>
          </a:r>
        </a:p>
      </xdr:txBody>
    </xdr:sp>
    <xdr:clientData/>
  </xdr:twoCellAnchor>
  <xdr:twoCellAnchor>
    <xdr:from>
      <xdr:col>9</xdr:col>
      <xdr:colOff>72571</xdr:colOff>
      <xdr:row>112</xdr:row>
      <xdr:rowOff>63500</xdr:rowOff>
    </xdr:from>
    <xdr:to>
      <xdr:col>13</xdr:col>
      <xdr:colOff>610960</xdr:colOff>
      <xdr:row>114</xdr:row>
      <xdr:rowOff>90714</xdr:rowOff>
    </xdr:to>
    <xdr:sp macro="" textlink="">
      <xdr:nvSpPr>
        <xdr:cNvPr id="18" name="Rounded Rectangle 17">
          <a:hlinkClick xmlns:r="http://schemas.openxmlformats.org/officeDocument/2006/relationships" r:id="rId2"/>
        </xdr:cNvPr>
        <xdr:cNvSpPr/>
      </xdr:nvSpPr>
      <xdr:spPr>
        <a:xfrm>
          <a:off x="5197928" y="27441071"/>
          <a:ext cx="3123746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chemeClr val="accent5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VMware</a:t>
          </a:r>
          <a:r>
            <a:rPr lang="en-U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Courses &amp; </a:t>
          </a:r>
          <a:r>
            <a:rPr lang="en-U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Professional Services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704850</xdr:colOff>
          <xdr:row>111</xdr:row>
          <xdr:rowOff>9525</xdr:rowOff>
        </xdr:from>
        <xdr:to>
          <xdr:col>5</xdr:col>
          <xdr:colOff>885825</xdr:colOff>
          <xdr:row>111</xdr:row>
          <xdr:rowOff>161925</xdr:rowOff>
        </xdr:to>
        <xdr:sp macro="" textlink="">
          <xdr:nvSpPr>
            <xdr:cNvPr id="73096" name="Check Box 10632" hidden="1">
              <a:extLst>
                <a:ext uri="{63B3BB69-23CF-44E3-9099-C40C66FF867C}">
                  <a14:compatExt spid="_x0000_s7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714375</xdr:colOff>
          <xdr:row>108</xdr:row>
          <xdr:rowOff>104775</xdr:rowOff>
        </xdr:from>
        <xdr:to>
          <xdr:col>5</xdr:col>
          <xdr:colOff>895350</xdr:colOff>
          <xdr:row>109</xdr:row>
          <xdr:rowOff>133350</xdr:rowOff>
        </xdr:to>
        <xdr:sp macro="" textlink="">
          <xdr:nvSpPr>
            <xdr:cNvPr id="73097" name="Check Box 10633" hidden="1">
              <a:extLst>
                <a:ext uri="{63B3BB69-23CF-44E3-9099-C40C66FF867C}">
                  <a14:compatExt spid="_x0000_s7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10</xdr:col>
      <xdr:colOff>723900</xdr:colOff>
      <xdr:row>11</xdr:row>
      <xdr:rowOff>39071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0687050" cy="18202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95250</xdr:rowOff>
    </xdr:from>
    <xdr:to>
      <xdr:col>1</xdr:col>
      <xdr:colOff>180975</xdr:colOff>
      <xdr:row>12</xdr:row>
      <xdr:rowOff>390525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6425"/>
          <a:ext cx="1381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mundson/AppData/Local/Microsoft/Windows/Temporary%20Internet%20Files/Content.Outlook/BKL4VNZ3/VMware%20Order%20Form%20V26%20(STA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Mware FINAL ORDER SUMMARY"/>
      <sheetName val="Product &amp; Price List"/>
      <sheetName val="CLICK FOR QUOTE"/>
    </sheetNames>
    <sheetDataSet>
      <sheetData sheetId="0">
        <row r="72">
          <cell r="O72" t="str">
            <v/>
          </cell>
        </row>
        <row r="73">
          <cell r="O73" t="str">
            <v/>
          </cell>
        </row>
        <row r="74">
          <cell r="O74" t="str">
            <v/>
          </cell>
        </row>
        <row r="75">
          <cell r="O75" t="str">
            <v/>
          </cell>
        </row>
        <row r="76">
          <cell r="O76" t="str">
            <v/>
          </cell>
        </row>
        <row r="77">
          <cell r="O77" t="str">
            <v/>
          </cell>
        </row>
        <row r="78">
          <cell r="O78" t="str">
            <v/>
          </cell>
        </row>
        <row r="79">
          <cell r="O79" t="str">
            <v/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5" Type="http://schemas.openxmlformats.org/officeDocument/2006/relationships/package" Target="../embeddings/Microsoft_Word_Document1.docx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V235"/>
  <sheetViews>
    <sheetView showGridLines="0" tabSelected="1" topLeftCell="A4" zoomScaleNormal="100" zoomScaleSheetLayoutView="100" workbookViewId="0">
      <selection activeCell="H59" sqref="H59"/>
    </sheetView>
  </sheetViews>
  <sheetFormatPr defaultColWidth="9.140625" defaultRowHeight="15"/>
  <cols>
    <col min="1" max="1" width="1.28515625" style="20" customWidth="1"/>
    <col min="2" max="4" width="17.5703125" style="108" hidden="1" customWidth="1"/>
    <col min="5" max="5" width="1.7109375" style="20" customWidth="1"/>
    <col min="6" max="6" width="13.85546875" style="20" customWidth="1"/>
    <col min="7" max="7" width="37.28515625" style="20" customWidth="1"/>
    <col min="8" max="8" width="12.5703125" style="20" customWidth="1"/>
    <col min="9" max="9" width="6.7109375" style="20" customWidth="1"/>
    <col min="10" max="10" width="6" style="20" customWidth="1"/>
    <col min="11" max="11" width="11.28515625" style="20" customWidth="1"/>
    <col min="12" max="12" width="11.5703125" style="20" customWidth="1"/>
    <col min="13" max="13" width="8.140625" style="20" customWidth="1"/>
    <col min="14" max="14" width="10" style="20" customWidth="1"/>
    <col min="15" max="15" width="11.42578125" style="20" customWidth="1"/>
    <col min="16" max="16" width="2.7109375" style="20" customWidth="1"/>
    <col min="17" max="17" width="9.42578125" style="20" customWidth="1"/>
    <col min="18" max="18" width="7.85546875" style="20" customWidth="1"/>
    <col min="19" max="19" width="11.7109375" style="20" customWidth="1"/>
    <col min="20" max="16384" width="9.140625" style="20"/>
  </cols>
  <sheetData>
    <row r="1" spans="2:19" ht="24" customHeight="1">
      <c r="B1" s="108" t="s">
        <v>122</v>
      </c>
      <c r="C1" s="108" t="s">
        <v>356</v>
      </c>
      <c r="D1" s="108" t="s">
        <v>357</v>
      </c>
      <c r="F1" s="26" t="s">
        <v>789</v>
      </c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</row>
    <row r="2" spans="2:19" ht="6" customHeight="1">
      <c r="F2" s="2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9" ht="15" customHeight="1">
      <c r="F3" s="26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2:19" ht="20.100000000000001" customHeight="1">
      <c r="B4" s="14"/>
      <c r="C4" s="13"/>
      <c r="F4" s="636" t="s">
        <v>884</v>
      </c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</row>
    <row r="5" spans="2:19" s="201" customFormat="1" ht="20.100000000000001" customHeight="1">
      <c r="B5" s="200"/>
      <c r="C5" s="199"/>
      <c r="D5" s="259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2:19" s="201" customFormat="1" ht="20.100000000000001" customHeight="1">
      <c r="B6" s="200"/>
      <c r="C6" s="199"/>
      <c r="D6" s="259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</row>
    <row r="7" spans="2:19" s="201" customFormat="1" ht="20.100000000000001" customHeight="1">
      <c r="B7" s="200"/>
      <c r="C7" s="199"/>
      <c r="D7" s="259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</row>
    <row r="8" spans="2:19" s="201" customFormat="1" ht="20.100000000000001" customHeight="1">
      <c r="B8" s="200"/>
      <c r="C8" s="199"/>
      <c r="D8" s="259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</row>
    <row r="9" spans="2:19" s="201" customFormat="1" ht="20.100000000000001" customHeight="1">
      <c r="B9" s="200"/>
      <c r="C9" s="199"/>
      <c r="D9" s="259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2:19" s="201" customFormat="1" ht="20.100000000000001" customHeight="1">
      <c r="B10" s="200"/>
      <c r="C10" s="199"/>
      <c r="D10" s="259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2:19" s="201" customFormat="1" ht="20.100000000000001" customHeight="1">
      <c r="B11" s="200"/>
      <c r="C11" s="199"/>
      <c r="D11" s="259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2:19" s="201" customFormat="1" ht="20.100000000000001" customHeight="1">
      <c r="B12" s="200"/>
      <c r="C12" s="199"/>
      <c r="D12" s="259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2:19" s="201" customFormat="1" ht="20.100000000000001" customHeight="1">
      <c r="B13" s="200"/>
      <c r="C13" s="199"/>
      <c r="D13" s="259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2:19" s="201" customFormat="1" ht="20.100000000000001" customHeight="1">
      <c r="B14" s="200"/>
      <c r="C14" s="199"/>
      <c r="D14" s="259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2:19" s="201" customFormat="1" ht="20.100000000000001" customHeight="1">
      <c r="B15" s="200"/>
      <c r="C15" s="199"/>
      <c r="D15" s="259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2:19" s="201" customFormat="1" ht="20.100000000000001" customHeight="1">
      <c r="B16" s="200"/>
      <c r="C16" s="199"/>
      <c r="D16" s="259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2:19" s="201" customFormat="1" ht="20.100000000000001" customHeight="1">
      <c r="B17" s="200"/>
      <c r="C17" s="199"/>
      <c r="D17" s="259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2:19" ht="9.9499999999999993" customHeight="1">
      <c r="B18" s="14"/>
      <c r="C18" s="13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</row>
    <row r="19" spans="2:19" ht="15" customHeight="1">
      <c r="B19" s="341" t="s">
        <v>252</v>
      </c>
      <c r="C19" s="366" t="s">
        <v>299</v>
      </c>
      <c r="D19" s="341" t="s">
        <v>252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5" customHeight="1">
      <c r="B20" s="300" t="s">
        <v>256</v>
      </c>
      <c r="C20" s="367"/>
      <c r="D20" s="417" t="s">
        <v>256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2:19">
      <c r="B21" s="300" t="s">
        <v>515</v>
      </c>
      <c r="C21" s="341" t="s">
        <v>261</v>
      </c>
      <c r="D21" s="417" t="s">
        <v>515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2:19">
      <c r="B22" s="300" t="s">
        <v>516</v>
      </c>
      <c r="C22" s="345" t="s">
        <v>301</v>
      </c>
      <c r="D22" s="417" t="s">
        <v>516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>
      <c r="B23" s="300" t="s">
        <v>517</v>
      </c>
      <c r="C23" s="367"/>
      <c r="D23" s="417" t="s">
        <v>517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>
      <c r="B24" s="300" t="s">
        <v>518</v>
      </c>
      <c r="C24" s="341" t="s">
        <v>262</v>
      </c>
      <c r="D24" s="417" t="s">
        <v>518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>
      <c r="B25" s="330" t="s">
        <v>519</v>
      </c>
      <c r="C25" s="345" t="s">
        <v>283</v>
      </c>
      <c r="D25" s="433" t="s">
        <v>519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>
      <c r="B26" s="300" t="s">
        <v>522</v>
      </c>
      <c r="C26" s="367"/>
      <c r="D26" s="417" t="s">
        <v>522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>
      <c r="B27" s="338"/>
      <c r="C27" s="341" t="s">
        <v>263</v>
      </c>
      <c r="D27" s="365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60">
      <c r="B28" s="341" t="s">
        <v>359</v>
      </c>
      <c r="C28" s="348" t="s">
        <v>642</v>
      </c>
      <c r="D28" s="341" t="s">
        <v>359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60">
      <c r="B29" s="300" t="s">
        <v>365</v>
      </c>
      <c r="C29" s="348" t="s">
        <v>645</v>
      </c>
      <c r="D29" s="417" t="s">
        <v>365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>
      <c r="B30" s="300" t="s">
        <v>366</v>
      </c>
      <c r="C30" s="367"/>
      <c r="D30" s="417" t="s">
        <v>366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>
      <c r="B31" s="365"/>
      <c r="C31" s="341" t="s">
        <v>264</v>
      </c>
      <c r="D31" s="365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2" customHeight="1">
      <c r="B32" s="331" t="s">
        <v>488</v>
      </c>
      <c r="C32" s="348" t="s">
        <v>648</v>
      </c>
      <c r="D32" s="341" t="s">
        <v>488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22" ht="12" customHeight="1">
      <c r="B33" s="304" t="s">
        <v>489</v>
      </c>
      <c r="C33" s="348" t="s">
        <v>651</v>
      </c>
      <c r="D33" s="412" t="s">
        <v>489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28"/>
      <c r="U33" s="28"/>
      <c r="V33" s="28"/>
    </row>
    <row r="34" spans="2:22" ht="12" customHeight="1">
      <c r="B34" s="304" t="s">
        <v>492</v>
      </c>
      <c r="C34" s="348" t="s">
        <v>654</v>
      </c>
      <c r="D34" s="412" t="s">
        <v>492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28"/>
      <c r="U34" s="28"/>
      <c r="V34" s="28"/>
    </row>
    <row r="35" spans="2:22" ht="12" customHeight="1">
      <c r="B35" s="304" t="s">
        <v>495</v>
      </c>
      <c r="C35" s="348" t="s">
        <v>657</v>
      </c>
      <c r="D35" s="412" t="s">
        <v>495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28"/>
      <c r="U35" s="28"/>
      <c r="V35" s="28"/>
    </row>
    <row r="36" spans="2:22" ht="12" customHeight="1">
      <c r="B36" s="308" t="s">
        <v>498</v>
      </c>
      <c r="C36" s="338"/>
      <c r="D36" s="413" t="s">
        <v>498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28"/>
      <c r="U36" s="28"/>
      <c r="V36" s="28"/>
    </row>
    <row r="37" spans="2:22" ht="12" customHeight="1">
      <c r="B37" s="365"/>
      <c r="C37" s="368" t="s">
        <v>641</v>
      </c>
      <c r="D37" s="365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28"/>
      <c r="U37" s="28"/>
      <c r="V37" s="28"/>
    </row>
    <row r="38" spans="2:22" ht="19.5" customHeight="1">
      <c r="B38" s="341" t="s">
        <v>48</v>
      </c>
      <c r="C38" s="368"/>
      <c r="D38" s="341" t="s">
        <v>48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28"/>
      <c r="U38" s="28"/>
      <c r="V38" s="28"/>
    </row>
    <row r="39" spans="2:22" ht="12.95" customHeight="1">
      <c r="B39" s="300" t="s">
        <v>88</v>
      </c>
      <c r="C39" s="368" t="s">
        <v>675</v>
      </c>
      <c r="D39" s="417" t="s">
        <v>88</v>
      </c>
      <c r="G39" s="645" t="s">
        <v>43</v>
      </c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28"/>
      <c r="U39" s="28"/>
      <c r="V39" s="28"/>
    </row>
    <row r="40" spans="2:22" ht="12.95" customHeight="1">
      <c r="B40" s="365"/>
      <c r="C40" s="481"/>
      <c r="D40" s="365"/>
      <c r="F40" s="51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28"/>
      <c r="U40" s="28"/>
      <c r="V40" s="28"/>
    </row>
    <row r="41" spans="2:22" ht="12.95" customHeight="1">
      <c r="B41" s="341" t="s">
        <v>364</v>
      </c>
      <c r="C41" s="368" t="s">
        <v>298</v>
      </c>
      <c r="D41" s="341" t="s">
        <v>364</v>
      </c>
      <c r="F41" s="51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28"/>
      <c r="U41" s="28"/>
      <c r="V41" s="28"/>
    </row>
    <row r="42" spans="2:22" ht="30" customHeight="1">
      <c r="B42" s="304" t="s">
        <v>802</v>
      </c>
      <c r="C42" s="371"/>
      <c r="D42" s="417" t="s">
        <v>804</v>
      </c>
      <c r="G42" s="614" t="s">
        <v>4</v>
      </c>
      <c r="H42" s="614"/>
      <c r="I42" s="614"/>
      <c r="J42" s="614"/>
      <c r="K42" s="42"/>
      <c r="L42" s="32" t="s">
        <v>5</v>
      </c>
      <c r="M42" s="658"/>
      <c r="N42" s="658"/>
      <c r="O42" s="658"/>
      <c r="P42" s="658"/>
      <c r="Q42" s="658"/>
      <c r="R42" s="658"/>
      <c r="S42" s="658"/>
      <c r="T42" s="28"/>
      <c r="U42" s="28"/>
      <c r="V42" s="28"/>
    </row>
    <row r="43" spans="2:22" ht="45.95" customHeight="1">
      <c r="B43" s="304" t="s">
        <v>803</v>
      </c>
      <c r="C43" s="341" t="s">
        <v>48</v>
      </c>
      <c r="D43" s="417" t="s">
        <v>805</v>
      </c>
      <c r="F43" s="32" t="s">
        <v>6</v>
      </c>
      <c r="G43" s="616"/>
      <c r="H43" s="616"/>
      <c r="I43" s="616"/>
      <c r="J43" s="616"/>
      <c r="K43" s="41"/>
      <c r="L43" s="32" t="s">
        <v>7</v>
      </c>
      <c r="M43" s="615"/>
      <c r="N43" s="615"/>
      <c r="O43" s="615"/>
      <c r="P43" s="615"/>
      <c r="Q43" s="615"/>
      <c r="R43" s="615"/>
      <c r="S43" s="615"/>
      <c r="T43" s="28"/>
      <c r="U43" s="28"/>
      <c r="V43" s="28"/>
    </row>
    <row r="44" spans="2:22" ht="30" customHeight="1">
      <c r="B44" s="400" t="s">
        <v>309</v>
      </c>
      <c r="C44" s="482" t="s">
        <v>828</v>
      </c>
      <c r="D44" s="417" t="s">
        <v>806</v>
      </c>
      <c r="F44" s="32" t="s">
        <v>0</v>
      </c>
      <c r="G44" s="617" t="s">
        <v>8</v>
      </c>
      <c r="H44" s="617"/>
      <c r="I44" s="617"/>
      <c r="J44" s="617"/>
      <c r="K44" s="41"/>
      <c r="L44" s="32" t="s">
        <v>0</v>
      </c>
      <c r="M44" s="610"/>
      <c r="N44" s="610"/>
      <c r="O44" s="610"/>
      <c r="P44" s="610"/>
      <c r="Q44" s="610"/>
      <c r="R44" s="610"/>
      <c r="S44" s="610"/>
      <c r="T44" s="28"/>
      <c r="U44" s="28"/>
      <c r="V44" s="28"/>
    </row>
    <row r="45" spans="2:22" ht="30" customHeight="1">
      <c r="B45" s="300" t="s">
        <v>408</v>
      </c>
      <c r="C45" s="365"/>
      <c r="D45" s="417" t="s">
        <v>807</v>
      </c>
      <c r="F45" s="32" t="s">
        <v>9</v>
      </c>
      <c r="G45" s="617" t="s">
        <v>10</v>
      </c>
      <c r="H45" s="617"/>
      <c r="I45" s="617"/>
      <c r="J45" s="617"/>
      <c r="K45" s="41"/>
      <c r="L45" s="32" t="s">
        <v>9</v>
      </c>
      <c r="M45" s="610"/>
      <c r="N45" s="610"/>
      <c r="O45" s="610"/>
      <c r="P45" s="610"/>
      <c r="Q45" s="610"/>
      <c r="R45" s="610"/>
      <c r="S45" s="610"/>
      <c r="T45" s="28"/>
      <c r="U45" s="28"/>
      <c r="V45" s="28"/>
    </row>
    <row r="46" spans="2:22" ht="30" customHeight="1">
      <c r="B46" s="300" t="s">
        <v>804</v>
      </c>
      <c r="C46" s="368" t="s">
        <v>297</v>
      </c>
      <c r="D46" s="412" t="s">
        <v>839</v>
      </c>
      <c r="F46" s="32" t="s">
        <v>11</v>
      </c>
      <c r="G46" s="618"/>
      <c r="H46" s="618"/>
      <c r="I46" s="618"/>
      <c r="J46" s="618"/>
      <c r="K46" s="41"/>
      <c r="L46" s="32" t="s">
        <v>11</v>
      </c>
      <c r="M46" s="611"/>
      <c r="N46" s="611"/>
      <c r="O46" s="611"/>
      <c r="P46" s="611"/>
      <c r="Q46" s="611"/>
      <c r="R46" s="611"/>
      <c r="S46" s="611"/>
      <c r="T46" s="28"/>
      <c r="U46" s="28"/>
      <c r="V46" s="28"/>
    </row>
    <row r="47" spans="2:22" ht="12.75" customHeight="1">
      <c r="B47" s="300" t="s">
        <v>805</v>
      </c>
      <c r="C47" s="365"/>
      <c r="D47" s="412" t="s">
        <v>840</v>
      </c>
    </row>
    <row r="48" spans="2:22" ht="12.75" customHeight="1">
      <c r="B48" s="300" t="s">
        <v>806</v>
      </c>
      <c r="C48" s="341" t="s">
        <v>278</v>
      </c>
      <c r="D48" s="417" t="s">
        <v>309</v>
      </c>
    </row>
    <row r="49" spans="2:19" ht="12.75" customHeight="1" thickBot="1">
      <c r="B49" s="300" t="s">
        <v>807</v>
      </c>
      <c r="C49" s="345" t="s">
        <v>302</v>
      </c>
      <c r="D49" s="417" t="s">
        <v>408</v>
      </c>
    </row>
    <row r="50" spans="2:19" ht="22.5" customHeight="1" thickBot="1">
      <c r="B50" s="300" t="s">
        <v>808</v>
      </c>
      <c r="C50" s="345" t="s">
        <v>303</v>
      </c>
      <c r="D50" s="417" t="s">
        <v>808</v>
      </c>
      <c r="F50" s="649" t="s">
        <v>55</v>
      </c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1"/>
    </row>
    <row r="51" spans="2:19" ht="27" customHeight="1">
      <c r="B51" s="300" t="s">
        <v>809</v>
      </c>
      <c r="C51" s="345" t="s">
        <v>304</v>
      </c>
      <c r="D51" s="417" t="s">
        <v>809</v>
      </c>
      <c r="F51" s="34"/>
      <c r="G51" s="178" t="s">
        <v>189</v>
      </c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10"/>
    </row>
    <row r="52" spans="2:19" ht="24.95" customHeight="1">
      <c r="B52" s="300" t="s">
        <v>810</v>
      </c>
      <c r="C52" s="365"/>
      <c r="D52" s="417" t="s">
        <v>810</v>
      </c>
      <c r="F52" s="34"/>
      <c r="G52" s="178" t="s">
        <v>190</v>
      </c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708"/>
    </row>
    <row r="53" spans="2:19" ht="9" customHeight="1">
      <c r="B53" s="300" t="s">
        <v>811</v>
      </c>
      <c r="C53" s="341" t="s">
        <v>279</v>
      </c>
      <c r="D53" s="417" t="s">
        <v>811</v>
      </c>
      <c r="F53" s="34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1"/>
      <c r="R53" s="37"/>
      <c r="S53" s="185"/>
    </row>
    <row r="54" spans="2:19" ht="9" customHeight="1">
      <c r="B54" s="300" t="s">
        <v>310</v>
      </c>
      <c r="C54" s="345" t="s">
        <v>305</v>
      </c>
      <c r="D54" s="417" t="s">
        <v>310</v>
      </c>
      <c r="F54" s="34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37"/>
      <c r="S54" s="185"/>
    </row>
    <row r="55" spans="2:19" ht="12.95" customHeight="1">
      <c r="B55" s="300" t="s">
        <v>311</v>
      </c>
      <c r="C55" s="345" t="s">
        <v>306</v>
      </c>
      <c r="D55" s="417" t="s">
        <v>311</v>
      </c>
      <c r="F55" s="36"/>
      <c r="G55" s="43" t="s">
        <v>29</v>
      </c>
      <c r="H55" s="43"/>
      <c r="I55" s="21"/>
      <c r="J55" s="31"/>
      <c r="K55" s="44" t="s">
        <v>187</v>
      </c>
      <c r="L55" s="22"/>
      <c r="M55" s="22"/>
      <c r="N55" s="21"/>
      <c r="O55" s="22"/>
      <c r="P55" s="21"/>
      <c r="Q55" s="21"/>
      <c r="R55" s="184"/>
      <c r="S55" s="185"/>
    </row>
    <row r="56" spans="2:19" ht="26.1" customHeight="1">
      <c r="B56" s="300" t="s">
        <v>312</v>
      </c>
      <c r="C56" s="345" t="s">
        <v>415</v>
      </c>
      <c r="D56" s="417" t="s">
        <v>312</v>
      </c>
      <c r="F56" s="12" t="s">
        <v>0</v>
      </c>
      <c r="G56" s="181"/>
      <c r="H56" s="181"/>
      <c r="I56" s="21"/>
      <c r="J56" s="11" t="s">
        <v>0</v>
      </c>
      <c r="K56" s="181"/>
      <c r="L56" s="181"/>
      <c r="M56" s="181"/>
      <c r="N56" s="181"/>
      <c r="O56" s="181"/>
      <c r="P56" s="189"/>
      <c r="Q56" s="189"/>
      <c r="R56" s="190"/>
      <c r="S56" s="191"/>
    </row>
    <row r="57" spans="2:19" ht="26.1" customHeight="1">
      <c r="B57" s="300" t="s">
        <v>313</v>
      </c>
      <c r="C57" s="345" t="s">
        <v>307</v>
      </c>
      <c r="D57" s="417" t="s">
        <v>313</v>
      </c>
      <c r="F57" s="12" t="s">
        <v>1</v>
      </c>
      <c r="G57" s="177"/>
      <c r="H57" s="177"/>
      <c r="I57" s="21"/>
      <c r="J57" s="11" t="s">
        <v>1</v>
      </c>
      <c r="K57" s="177"/>
      <c r="L57" s="177"/>
      <c r="M57" s="177"/>
      <c r="N57" s="177"/>
      <c r="O57" s="177"/>
      <c r="P57" s="192"/>
      <c r="Q57" s="192"/>
      <c r="R57" s="193"/>
      <c r="S57" s="188"/>
    </row>
    <row r="58" spans="2:19" ht="26.1" customHeight="1">
      <c r="B58" s="300" t="s">
        <v>314</v>
      </c>
      <c r="C58" s="345" t="s">
        <v>308</v>
      </c>
      <c r="D58" s="417" t="s">
        <v>314</v>
      </c>
      <c r="F58" s="12" t="s">
        <v>63</v>
      </c>
      <c r="G58" s="177"/>
      <c r="H58" s="177"/>
      <c r="I58" s="21"/>
      <c r="J58" s="11" t="s">
        <v>63</v>
      </c>
      <c r="K58" s="177"/>
      <c r="L58" s="177"/>
      <c r="M58" s="177"/>
      <c r="N58" s="177"/>
      <c r="O58" s="177"/>
      <c r="P58" s="192"/>
      <c r="Q58" s="192"/>
      <c r="R58" s="193"/>
      <c r="S58" s="188"/>
    </row>
    <row r="59" spans="2:19" ht="26.1" customHeight="1">
      <c r="B59" s="300" t="s">
        <v>315</v>
      </c>
      <c r="C59" s="345" t="s">
        <v>416</v>
      </c>
      <c r="D59" s="417" t="s">
        <v>315</v>
      </c>
      <c r="F59" s="12" t="s">
        <v>2</v>
      </c>
      <c r="G59" s="177"/>
      <c r="H59" s="177"/>
      <c r="I59" s="21"/>
      <c r="J59" s="11" t="s">
        <v>2</v>
      </c>
      <c r="K59" s="177"/>
      <c r="L59" s="177"/>
      <c r="M59" s="177"/>
      <c r="N59" s="177"/>
      <c r="O59" s="177"/>
      <c r="P59" s="192"/>
      <c r="Q59" s="192"/>
      <c r="R59" s="193"/>
      <c r="S59" s="188"/>
    </row>
    <row r="60" spans="2:19" ht="26.1" customHeight="1">
      <c r="B60" s="365"/>
      <c r="C60" s="365"/>
      <c r="D60" s="365"/>
      <c r="F60" s="12" t="s">
        <v>3</v>
      </c>
      <c r="G60" s="177"/>
      <c r="H60" s="177"/>
      <c r="I60" s="21"/>
      <c r="J60" s="11" t="s">
        <v>3</v>
      </c>
      <c r="K60" s="177"/>
      <c r="L60" s="177"/>
      <c r="M60" s="177"/>
      <c r="N60" s="177"/>
      <c r="O60" s="177"/>
      <c r="P60" s="192"/>
      <c r="Q60" s="192"/>
      <c r="R60" s="193"/>
      <c r="S60" s="188"/>
    </row>
    <row r="61" spans="2:19" ht="12.95" customHeight="1">
      <c r="B61" s="341" t="s">
        <v>529</v>
      </c>
      <c r="C61" s="341" t="s">
        <v>280</v>
      </c>
      <c r="D61" s="341" t="s">
        <v>113</v>
      </c>
      <c r="F61" s="46"/>
      <c r="G61" s="31"/>
      <c r="H61" s="31"/>
      <c r="I61" s="31"/>
      <c r="J61" s="31"/>
      <c r="K61" s="31"/>
      <c r="L61" s="31"/>
      <c r="M61" s="22"/>
      <c r="N61" s="22"/>
      <c r="O61" s="22"/>
      <c r="P61" s="21"/>
      <c r="Q61" s="8"/>
      <c r="R61" s="184"/>
      <c r="S61" s="185"/>
    </row>
    <row r="62" spans="2:19" ht="12.95" customHeight="1" thickBot="1">
      <c r="B62" s="300" t="s">
        <v>546</v>
      </c>
      <c r="C62" s="345" t="s">
        <v>324</v>
      </c>
      <c r="D62" s="417" t="s">
        <v>316</v>
      </c>
      <c r="F62" s="3"/>
      <c r="G62" s="4"/>
      <c r="H62" s="4"/>
      <c r="I62" s="5"/>
      <c r="J62" s="6"/>
      <c r="K62" s="4"/>
      <c r="L62" s="5"/>
      <c r="M62" s="5"/>
      <c r="N62" s="7"/>
      <c r="O62" s="5"/>
      <c r="P62" s="7"/>
      <c r="Q62" s="18"/>
      <c r="R62" s="186"/>
      <c r="S62" s="187"/>
    </row>
    <row r="63" spans="2:19" ht="26.1" customHeight="1">
      <c r="B63" s="300" t="s">
        <v>547</v>
      </c>
      <c r="C63" s="345" t="s">
        <v>417</v>
      </c>
      <c r="D63" s="417" t="s">
        <v>138</v>
      </c>
      <c r="F63" s="45"/>
      <c r="G63" s="47"/>
      <c r="H63" s="47"/>
      <c r="I63" s="47"/>
      <c r="J63" s="45"/>
      <c r="K63" s="47"/>
      <c r="L63" s="47"/>
      <c r="M63" s="47"/>
      <c r="N63" s="47"/>
      <c r="O63" s="47"/>
      <c r="P63" s="37"/>
      <c r="Q63" s="17"/>
      <c r="R63" s="17"/>
      <c r="S63" s="17"/>
    </row>
    <row r="64" spans="2:19" s="289" customFormat="1" ht="26.1" customHeight="1">
      <c r="B64" s="300"/>
      <c r="C64" s="345"/>
      <c r="D64" s="417"/>
      <c r="F64" s="45"/>
      <c r="G64" s="47"/>
      <c r="H64" s="47"/>
      <c r="I64" s="47"/>
      <c r="J64" s="45"/>
      <c r="K64" s="47"/>
      <c r="L64" s="47"/>
      <c r="M64" s="47"/>
      <c r="N64" s="47"/>
      <c r="O64" s="47"/>
      <c r="P64" s="37"/>
      <c r="Q64" s="17"/>
      <c r="R64" s="17"/>
      <c r="S64" s="17"/>
    </row>
    <row r="65" spans="2:19" ht="9.9499999999999993" customHeight="1">
      <c r="B65" s="300" t="s">
        <v>548</v>
      </c>
      <c r="C65" s="345" t="s">
        <v>325</v>
      </c>
      <c r="D65" s="417" t="s">
        <v>139</v>
      </c>
      <c r="F65" s="45"/>
      <c r="G65" s="9"/>
      <c r="H65" s="9"/>
      <c r="I65" s="47"/>
      <c r="J65" s="45"/>
      <c r="K65" s="9"/>
      <c r="L65" s="9"/>
      <c r="M65" s="9"/>
      <c r="N65" s="9"/>
      <c r="O65" s="9"/>
      <c r="P65" s="37"/>
      <c r="Q65" s="2"/>
      <c r="R65" s="2"/>
      <c r="S65" s="2"/>
    </row>
    <row r="66" spans="2:19" ht="9.9499999999999993" customHeight="1">
      <c r="B66" s="304" t="s">
        <v>530</v>
      </c>
      <c r="C66" s="345" t="s">
        <v>328</v>
      </c>
      <c r="D66" s="412" t="s">
        <v>530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37"/>
      <c r="R66" s="37"/>
      <c r="S66" s="37"/>
    </row>
    <row r="67" spans="2:19" ht="17.100000000000001" customHeight="1">
      <c r="B67" s="304" t="s">
        <v>533</v>
      </c>
      <c r="C67" s="345" t="s">
        <v>329</v>
      </c>
      <c r="D67" s="412" t="s">
        <v>533</v>
      </c>
      <c r="F67" s="10" t="s">
        <v>188</v>
      </c>
      <c r="G67" s="619" t="str">
        <f>IF(H51="","",H51)</f>
        <v/>
      </c>
      <c r="H67" s="619"/>
      <c r="I67" s="619"/>
      <c r="J67" s="619"/>
      <c r="K67" s="619"/>
      <c r="L67" s="619"/>
      <c r="M67" s="619"/>
      <c r="N67" s="619"/>
      <c r="O67" s="21"/>
      <c r="P67" s="21"/>
      <c r="Q67" s="37"/>
      <c r="R67" s="37"/>
      <c r="S67" s="37"/>
    </row>
    <row r="68" spans="2:19" ht="9.9499999999999993" customHeight="1">
      <c r="B68" s="304" t="s">
        <v>572</v>
      </c>
      <c r="C68" s="365"/>
      <c r="D68" s="412" t="s">
        <v>572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37"/>
      <c r="R68" s="37"/>
      <c r="S68" s="37"/>
    </row>
    <row r="69" spans="2:19" ht="15.75" customHeight="1">
      <c r="B69" s="304" t="s">
        <v>538</v>
      </c>
      <c r="C69" s="341" t="s">
        <v>281</v>
      </c>
      <c r="D69" s="412" t="s">
        <v>538</v>
      </c>
      <c r="F69" s="49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2:19" ht="17.45" customHeight="1" thickBot="1">
      <c r="B70" s="304" t="s">
        <v>541</v>
      </c>
      <c r="C70" s="345" t="s">
        <v>330</v>
      </c>
      <c r="D70" s="412" t="s">
        <v>541</v>
      </c>
      <c r="F70" s="50"/>
    </row>
    <row r="71" spans="2:19" s="27" customFormat="1" ht="17.45" customHeight="1" thickBot="1">
      <c r="B71" s="304" t="s">
        <v>812</v>
      </c>
      <c r="C71" s="345" t="s">
        <v>331</v>
      </c>
      <c r="D71" s="412" t="s">
        <v>812</v>
      </c>
      <c r="F71" s="620" t="s">
        <v>40</v>
      </c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2"/>
      <c r="S71" s="54"/>
    </row>
    <row r="72" spans="2:19" s="23" customFormat="1" ht="18" customHeight="1" thickBot="1">
      <c r="B72" s="365"/>
      <c r="C72" s="365"/>
      <c r="D72" s="365"/>
      <c r="F72" s="652" t="s">
        <v>12</v>
      </c>
      <c r="G72" s="653"/>
      <c r="H72" s="653"/>
      <c r="I72" s="654"/>
      <c r="J72" s="652" t="s">
        <v>13</v>
      </c>
      <c r="K72" s="653"/>
      <c r="L72" s="654"/>
      <c r="M72" s="605" t="s">
        <v>14</v>
      </c>
      <c r="N72" s="606"/>
      <c r="O72" s="606"/>
      <c r="P72" s="606"/>
      <c r="Q72" s="606"/>
      <c r="R72" s="607"/>
      <c r="S72" s="283"/>
    </row>
    <row r="73" spans="2:19" ht="15" customHeight="1" thickBot="1">
      <c r="B73" s="341" t="s">
        <v>369</v>
      </c>
      <c r="C73" s="341" t="s">
        <v>282</v>
      </c>
      <c r="D73" s="341" t="s">
        <v>369</v>
      </c>
      <c r="F73" s="581" t="s">
        <v>15</v>
      </c>
      <c r="G73" s="582"/>
      <c r="H73" s="612" t="s">
        <v>16</v>
      </c>
      <c r="I73" s="613"/>
      <c r="J73" s="295" t="s">
        <v>47</v>
      </c>
      <c r="K73" s="296" t="s">
        <v>17</v>
      </c>
      <c r="L73" s="297" t="s">
        <v>18</v>
      </c>
      <c r="M73" s="282" t="s">
        <v>19</v>
      </c>
      <c r="N73" s="281" t="s">
        <v>20</v>
      </c>
      <c r="O73" s="281" t="s">
        <v>21</v>
      </c>
      <c r="P73" s="646" t="s">
        <v>22</v>
      </c>
      <c r="Q73" s="647"/>
      <c r="R73" s="648"/>
      <c r="S73" s="530" t="s">
        <v>23</v>
      </c>
    </row>
    <row r="74" spans="2:19" ht="21.95" customHeight="1">
      <c r="B74" s="300" t="s">
        <v>409</v>
      </c>
      <c r="C74" s="345" t="s">
        <v>419</v>
      </c>
      <c r="D74" s="417" t="s">
        <v>409</v>
      </c>
      <c r="F74" s="625"/>
      <c r="G74" s="626"/>
      <c r="H74" s="572" t="str">
        <f>IF(OR(F74="",ISNUMBER(F74)),"",VLOOKUP(F74,'Product &amp; Price List'!$D$17:$H$186,2,FALSE))</f>
        <v/>
      </c>
      <c r="I74" s="573"/>
      <c r="J74" s="293"/>
      <c r="K74" s="290" t="str">
        <f>IF(OR(F74="",ISNUMBER(F74)),"",VLOOKUP(F74,'Product &amp; Price List'!$D$17:$H$186,4,FALSE))</f>
        <v/>
      </c>
      <c r="L74" s="291" t="str">
        <f t="shared" ref="L74:L83" si="0">IF(OR(F74="",ISNUMBER(F74)),"",J74*K74)</f>
        <v/>
      </c>
      <c r="M74" s="395"/>
      <c r="N74" s="397" t="str">
        <f>IF(OR(F74="",ISNUMBER(F74)),"",VLOOKUP(F74,'Product &amp; Price List'!$D$17:$H$186,5,FALSE))</f>
        <v/>
      </c>
      <c r="O74" s="396" t="str">
        <f t="shared" ref="O74:O83" si="1">IF(OR(F74="",ISNUMBER(F74)),"",J74*M74*N74)</f>
        <v/>
      </c>
      <c r="P74" s="577" t="str">
        <f>IF(OR(F74="",ISNUMBER(F74)),"",VLOOKUP(F74,'Product &amp; Price List'!$D$17:$H$186,3,FALSE))</f>
        <v/>
      </c>
      <c r="Q74" s="578"/>
      <c r="R74" s="579"/>
      <c r="S74" s="531">
        <f>IF(OR(F74="",ISNUMBER(F74)),0,L74+O74)</f>
        <v>0</v>
      </c>
    </row>
    <row r="75" spans="2:19" ht="21.95" customHeight="1">
      <c r="B75" s="300" t="s">
        <v>410</v>
      </c>
      <c r="C75" s="345" t="s">
        <v>332</v>
      </c>
      <c r="D75" s="417" t="s">
        <v>410</v>
      </c>
      <c r="F75" s="625"/>
      <c r="G75" s="626"/>
      <c r="H75" s="572" t="str">
        <f>IF(OR(F75="",ISNUMBER(F75)),"",VLOOKUP(F75,'Product &amp; Price List'!$D$17:$H$186,2,FALSE))</f>
        <v/>
      </c>
      <c r="I75" s="573"/>
      <c r="J75" s="293"/>
      <c r="K75" s="290" t="str">
        <f>IF(OR(F75="",ISNUMBER(F75)),"",VLOOKUP(F75,'Product &amp; Price List'!$D$17:$H$186,4,FALSE))</f>
        <v/>
      </c>
      <c r="L75" s="291" t="str">
        <f t="shared" si="0"/>
        <v/>
      </c>
      <c r="M75" s="395"/>
      <c r="N75" s="397" t="str">
        <f>IF(OR(F75="",ISNUMBER(F75)),"",VLOOKUP(F75,'Product &amp; Price List'!$D$17:$H$186,5,FALSE))</f>
        <v/>
      </c>
      <c r="O75" s="396" t="str">
        <f t="shared" si="1"/>
        <v/>
      </c>
      <c r="P75" s="577" t="str">
        <f>IF(OR(F75="",ISNUMBER(F75)),"",VLOOKUP(F75,'Product &amp; Price List'!$D$17:$H$186,3,FALSE))</f>
        <v/>
      </c>
      <c r="Q75" s="578"/>
      <c r="R75" s="579"/>
      <c r="S75" s="531">
        <f t="shared" ref="S75:S83" si="2">IF(OR(F75="",ISNUMBER(F75)),0,L75+O75)</f>
        <v>0</v>
      </c>
    </row>
    <row r="76" spans="2:19" ht="21.95" customHeight="1">
      <c r="B76" s="365"/>
      <c r="C76" s="345" t="s">
        <v>333</v>
      </c>
      <c r="D76" s="540"/>
      <c r="F76" s="570"/>
      <c r="G76" s="571"/>
      <c r="H76" s="572" t="str">
        <f>IF(OR(F76="",ISNUMBER(F76)),"",VLOOKUP(F76,'Product &amp; Price List'!$D$17:$H$186,2,FALSE))</f>
        <v/>
      </c>
      <c r="I76" s="573"/>
      <c r="J76" s="293"/>
      <c r="K76" s="290" t="str">
        <f>IF(OR(F76="",ISNUMBER(F76)),"",VLOOKUP(F76,'Product &amp; Price List'!$D$17:$H$186,4,FALSE))</f>
        <v/>
      </c>
      <c r="L76" s="291" t="str">
        <f t="shared" si="0"/>
        <v/>
      </c>
      <c r="M76" s="395"/>
      <c r="N76" s="397" t="str">
        <f>IF(OR(F76="",ISNUMBER(F76)),"",VLOOKUP(F76,'Product &amp; Price List'!$D$17:$H$186,5,FALSE))</f>
        <v/>
      </c>
      <c r="O76" s="396" t="str">
        <f t="shared" si="1"/>
        <v/>
      </c>
      <c r="P76" s="577" t="str">
        <f>IF(OR(F76="",ISNUMBER(F76)),"",VLOOKUP(F76,'Product &amp; Price List'!$D$17:$H$186,3,FALSE))</f>
        <v/>
      </c>
      <c r="Q76" s="578"/>
      <c r="R76" s="579"/>
      <c r="S76" s="531">
        <f t="shared" si="2"/>
        <v>0</v>
      </c>
    </row>
    <row r="77" spans="2:19" ht="21.95" customHeight="1">
      <c r="B77" s="341" t="s">
        <v>552</v>
      </c>
      <c r="C77" s="345" t="s">
        <v>334</v>
      </c>
      <c r="D77" s="539"/>
      <c r="F77" s="570"/>
      <c r="G77" s="571"/>
      <c r="H77" s="572" t="str">
        <f>IF(OR(F77="",ISNUMBER(F77)),"",VLOOKUP(F77,'Product &amp; Price List'!$D$17:$H$186,2,FALSE))</f>
        <v/>
      </c>
      <c r="I77" s="573"/>
      <c r="J77" s="293"/>
      <c r="K77" s="290" t="str">
        <f>IF(OR(F77="",ISNUMBER(F77)),"",VLOOKUP(F77,'Product &amp; Price List'!$D$17:$H$186,4,FALSE))</f>
        <v/>
      </c>
      <c r="L77" s="291" t="str">
        <f t="shared" si="0"/>
        <v/>
      </c>
      <c r="M77" s="395"/>
      <c r="N77" s="397" t="str">
        <f>IF(OR(F77="",ISNUMBER(F77)),"",VLOOKUP(F77,'Product &amp; Price List'!$D$17:$H$186,5,FALSE))</f>
        <v/>
      </c>
      <c r="O77" s="396" t="str">
        <f t="shared" si="1"/>
        <v/>
      </c>
      <c r="P77" s="577" t="str">
        <f>IF(OR(F77="",ISNUMBER(F77)),"",VLOOKUP(F77,'Product &amp; Price List'!$D$17:$H$186,3,FALSE))</f>
        <v/>
      </c>
      <c r="Q77" s="578"/>
      <c r="R77" s="579"/>
      <c r="S77" s="531">
        <f t="shared" si="2"/>
        <v>0</v>
      </c>
    </row>
    <row r="78" spans="2:19" ht="21.95" customHeight="1">
      <c r="B78" s="300" t="s">
        <v>411</v>
      </c>
      <c r="C78" s="345" t="s">
        <v>420</v>
      </c>
      <c r="D78" s="341" t="s">
        <v>374</v>
      </c>
      <c r="F78" s="570"/>
      <c r="G78" s="571"/>
      <c r="H78" s="572" t="str">
        <f>IF(OR(F78="",ISNUMBER(F78)),"",VLOOKUP(F78,'Product &amp; Price List'!$D$17:$H$186,2,FALSE))</f>
        <v/>
      </c>
      <c r="I78" s="573"/>
      <c r="J78" s="293"/>
      <c r="K78" s="290" t="str">
        <f>IF(OR(F78="",ISNUMBER(F78)),"",VLOOKUP(F78,'Product &amp; Price List'!$D$17:$H$186,4,FALSE))</f>
        <v/>
      </c>
      <c r="L78" s="291" t="str">
        <f t="shared" si="0"/>
        <v/>
      </c>
      <c r="M78" s="395"/>
      <c r="N78" s="397" t="str">
        <f>IF(OR(F78="",ISNUMBER(F78)),"",VLOOKUP(F78,'Product &amp; Price List'!$D$17:$H$186,5,FALSE))</f>
        <v/>
      </c>
      <c r="O78" s="396" t="str">
        <f t="shared" si="1"/>
        <v/>
      </c>
      <c r="P78" s="577" t="str">
        <f>IF(OR(F78="",ISNUMBER(F78)),"",VLOOKUP(F78,'Product &amp; Price List'!$D$17:$H$186,3,FALSE))</f>
        <v/>
      </c>
      <c r="Q78" s="578"/>
      <c r="R78" s="579"/>
      <c r="S78" s="531">
        <f t="shared" si="2"/>
        <v>0</v>
      </c>
    </row>
    <row r="79" spans="2:19" ht="21.95" customHeight="1">
      <c r="B79" s="300" t="s">
        <v>184</v>
      </c>
      <c r="C79" s="345" t="s">
        <v>335</v>
      </c>
      <c r="D79" s="417" t="s">
        <v>411</v>
      </c>
      <c r="F79" s="570"/>
      <c r="G79" s="571"/>
      <c r="H79" s="572" t="str">
        <f>IF(OR(F79="",ISNUMBER(F79)),"",VLOOKUP(F79,'Product &amp; Price List'!$D$17:$H$186,2,FALSE))</f>
        <v/>
      </c>
      <c r="I79" s="573"/>
      <c r="J79" s="293"/>
      <c r="K79" s="290" t="str">
        <f>IF(OR(F79="",ISNUMBER(F79)),"",VLOOKUP(F79,'Product &amp; Price List'!$D$17:$H$186,4,FALSE))</f>
        <v/>
      </c>
      <c r="L79" s="291" t="str">
        <f t="shared" si="0"/>
        <v/>
      </c>
      <c r="M79" s="395"/>
      <c r="N79" s="397" t="str">
        <f>IF(OR(F79="",ISNUMBER(F79)),"",VLOOKUP(F79,'Product &amp; Price List'!$D$17:$H$186,5,FALSE))</f>
        <v/>
      </c>
      <c r="O79" s="396" t="str">
        <f t="shared" si="1"/>
        <v/>
      </c>
      <c r="P79" s="577" t="str">
        <f>IF(OR(F79="",ISNUMBER(F79)),"",VLOOKUP(F79,'Product &amp; Price List'!$D$17:$H$186,3,FALSE))</f>
        <v/>
      </c>
      <c r="Q79" s="578"/>
      <c r="R79" s="579"/>
      <c r="S79" s="531">
        <f t="shared" si="2"/>
        <v>0</v>
      </c>
    </row>
    <row r="80" spans="2:19" ht="21.95" customHeight="1">
      <c r="B80" s="300" t="s">
        <v>185</v>
      </c>
      <c r="C80" s="345" t="s">
        <v>336</v>
      </c>
      <c r="D80" s="417" t="s">
        <v>184</v>
      </c>
      <c r="F80" s="570"/>
      <c r="G80" s="571"/>
      <c r="H80" s="572" t="str">
        <f>IF(OR(F80="",ISNUMBER(F80)),"",VLOOKUP(F80,'Product &amp; Price List'!$D$17:$H$186,2,FALSE))</f>
        <v/>
      </c>
      <c r="I80" s="573"/>
      <c r="J80" s="293"/>
      <c r="K80" s="290" t="str">
        <f>IF(OR(F80="",ISNUMBER(F80)),"",VLOOKUP(F80,'Product &amp; Price List'!$D$17:$H$186,4,FALSE))</f>
        <v/>
      </c>
      <c r="L80" s="291" t="str">
        <f t="shared" si="0"/>
        <v/>
      </c>
      <c r="M80" s="395"/>
      <c r="N80" s="397" t="str">
        <f>IF(OR(F80="",ISNUMBER(F80)),"",VLOOKUP(F80,'Product &amp; Price List'!$D$17:$H$186,5,FALSE))</f>
        <v/>
      </c>
      <c r="O80" s="396" t="str">
        <f t="shared" si="1"/>
        <v/>
      </c>
      <c r="P80" s="577" t="str">
        <f>IF(OR(F80="",ISNUMBER(F80)),"",VLOOKUP(F80,'Product &amp; Price List'!$D$17:$H$186,3,FALSE))</f>
        <v/>
      </c>
      <c r="Q80" s="578"/>
      <c r="R80" s="579"/>
      <c r="S80" s="531">
        <f t="shared" si="2"/>
        <v>0</v>
      </c>
    </row>
    <row r="81" spans="2:19" ht="21.95" customHeight="1">
      <c r="B81" s="365"/>
      <c r="C81" s="345" t="s">
        <v>337</v>
      </c>
      <c r="D81" s="541" t="s">
        <v>185</v>
      </c>
      <c r="F81" s="570"/>
      <c r="G81" s="571"/>
      <c r="H81" s="572" t="str">
        <f>IF(OR(F81="",ISNUMBER(F81)),"",VLOOKUP(F81,'Product &amp; Price List'!$D$17:$H$186,2,FALSE))</f>
        <v/>
      </c>
      <c r="I81" s="573"/>
      <c r="J81" s="293"/>
      <c r="K81" s="290" t="str">
        <f>IF(OR(F81="",ISNUMBER(F81)),"",VLOOKUP(F81,'Product &amp; Price List'!$D$17:$H$186,4,FALSE))</f>
        <v/>
      </c>
      <c r="L81" s="291" t="str">
        <f t="shared" si="0"/>
        <v/>
      </c>
      <c r="M81" s="395"/>
      <c r="N81" s="397" t="str">
        <f>IF(OR(F81="",ISNUMBER(F81)),"",VLOOKUP(F81,'Product &amp; Price List'!$D$17:$H$186,5,FALSE))</f>
        <v/>
      </c>
      <c r="O81" s="396" t="str">
        <f t="shared" si="1"/>
        <v/>
      </c>
      <c r="P81" s="577" t="str">
        <f>IF(OR(F81="",ISNUMBER(F81)),"",VLOOKUP(F81,'Product &amp; Price List'!$D$17:$H$186,3,FALSE))</f>
        <v/>
      </c>
      <c r="Q81" s="578"/>
      <c r="R81" s="579"/>
      <c r="S81" s="531">
        <f t="shared" si="2"/>
        <v>0</v>
      </c>
    </row>
    <row r="82" spans="2:19" ht="21.95" customHeight="1">
      <c r="B82" s="341" t="s">
        <v>377</v>
      </c>
      <c r="C82" s="365"/>
      <c r="D82" s="284"/>
      <c r="F82" s="570"/>
      <c r="G82" s="571"/>
      <c r="H82" s="572" t="str">
        <f>IF(OR(F82="",ISNUMBER(F82)),"",VLOOKUP(F82,'Product &amp; Price List'!$D$17:$H$186,2,FALSE))</f>
        <v/>
      </c>
      <c r="I82" s="573"/>
      <c r="J82" s="293"/>
      <c r="K82" s="290" t="str">
        <f>IF(OR(F82="",ISNUMBER(F82)),"",VLOOKUP(F82,'Product &amp; Price List'!$D$17:$H$186,4,FALSE))</f>
        <v/>
      </c>
      <c r="L82" s="291" t="str">
        <f t="shared" si="0"/>
        <v/>
      </c>
      <c r="M82" s="395"/>
      <c r="N82" s="397" t="str">
        <f>IF(OR(F82="",ISNUMBER(F82)),"",VLOOKUP(F82,'Product &amp; Price List'!$D$17:$H$186,5,FALSE))</f>
        <v/>
      </c>
      <c r="O82" s="396" t="str">
        <f t="shared" si="1"/>
        <v/>
      </c>
      <c r="P82" s="577" t="str">
        <f>IF(OR(F82="",ISNUMBER(F82)),"",VLOOKUP(F82,'Product &amp; Price List'!$D$17:$H$186,3,FALSE))</f>
        <v/>
      </c>
      <c r="Q82" s="578"/>
      <c r="R82" s="579"/>
      <c r="S82" s="531">
        <f t="shared" si="2"/>
        <v>0</v>
      </c>
    </row>
    <row r="83" spans="2:19" ht="21.95" customHeight="1" thickBot="1">
      <c r="B83" s="313" t="s">
        <v>553</v>
      </c>
      <c r="C83" s="341" t="s">
        <v>385</v>
      </c>
      <c r="D83" s="341" t="s">
        <v>377</v>
      </c>
      <c r="F83" s="640"/>
      <c r="G83" s="641"/>
      <c r="H83" s="623" t="str">
        <f>IF(OR(F83="",ISNUMBER(F83)),"",VLOOKUP(F83,'Product &amp; Price List'!$D$17:$H$186,2,FALSE))</f>
        <v/>
      </c>
      <c r="I83" s="624"/>
      <c r="J83" s="422"/>
      <c r="K83" s="527" t="str">
        <f>IF(OR(F83="",ISNUMBER(F83)),"",VLOOKUP(F83,'Product &amp; Price List'!$D$17:$H$186,4,FALSE))</f>
        <v/>
      </c>
      <c r="L83" s="528" t="str">
        <f t="shared" si="0"/>
        <v/>
      </c>
      <c r="M83" s="423"/>
      <c r="N83" s="529" t="str">
        <f>IF(OR(F83="",ISNUMBER(F83)),"",VLOOKUP(F83,'Product &amp; Price List'!$D$17:$H$186,5,FALSE))</f>
        <v/>
      </c>
      <c r="O83" s="394" t="str">
        <f t="shared" si="1"/>
        <v/>
      </c>
      <c r="P83" s="637" t="str">
        <f>IF(OR(F83="",ISNUMBER(F83)),"",VLOOKUP(F83,'Product &amp; Price List'!$D$17:$H$186,3,FALSE))</f>
        <v/>
      </c>
      <c r="Q83" s="638"/>
      <c r="R83" s="639"/>
      <c r="S83" s="532">
        <f t="shared" si="2"/>
        <v>0</v>
      </c>
    </row>
    <row r="84" spans="2:19" ht="21.95" customHeight="1" thickBot="1">
      <c r="B84" s="300" t="s">
        <v>412</v>
      </c>
      <c r="C84" s="345" t="s">
        <v>421</v>
      </c>
      <c r="D84" s="407" t="s">
        <v>553</v>
      </c>
      <c r="F84" s="711" t="s">
        <v>854</v>
      </c>
      <c r="G84" s="712"/>
      <c r="H84" s="712"/>
      <c r="I84" s="712"/>
      <c r="J84" s="712"/>
      <c r="K84" s="712"/>
      <c r="L84" s="712"/>
      <c r="M84" s="712"/>
      <c r="N84" s="712"/>
      <c r="O84" s="713"/>
      <c r="P84" s="676" t="s">
        <v>41</v>
      </c>
      <c r="Q84" s="676"/>
      <c r="R84" s="677"/>
      <c r="S84" s="421">
        <f>SUM(S74:S83)</f>
        <v>0</v>
      </c>
    </row>
    <row r="85" spans="2:19" ht="12.75" customHeight="1" thickBot="1">
      <c r="B85" s="365"/>
      <c r="C85" s="345" t="s">
        <v>432</v>
      </c>
      <c r="D85" s="417" t="s">
        <v>412</v>
      </c>
      <c r="F85" s="714"/>
      <c r="G85" s="715"/>
      <c r="H85" s="715"/>
      <c r="I85" s="715"/>
      <c r="J85" s="715"/>
      <c r="K85" s="715"/>
      <c r="L85" s="715"/>
      <c r="M85" s="715"/>
      <c r="N85" s="715"/>
      <c r="O85" s="716"/>
      <c r="P85" s="40"/>
      <c r="Q85" s="40"/>
    </row>
    <row r="86" spans="2:19" s="289" customFormat="1" ht="12.75" customHeight="1">
      <c r="B86" s="341" t="s">
        <v>380</v>
      </c>
      <c r="C86" s="365"/>
      <c r="D86" s="539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2"/>
      <c r="Q86" s="292"/>
    </row>
    <row r="87" spans="2:19" s="289" customFormat="1" ht="12.75" customHeight="1">
      <c r="B87" s="300" t="s">
        <v>483</v>
      </c>
      <c r="C87" s="368" t="s">
        <v>678</v>
      </c>
      <c r="D87" s="341" t="s">
        <v>380</v>
      </c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2"/>
      <c r="Q87" s="292"/>
    </row>
    <row r="88" spans="2:19" s="289" customFormat="1" ht="12.75" customHeight="1">
      <c r="B88" s="365"/>
      <c r="C88" s="365"/>
      <c r="D88" s="417" t="s">
        <v>483</v>
      </c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2"/>
      <c r="Q88" s="292"/>
    </row>
    <row r="89" spans="2:19" ht="12.75" customHeight="1" thickBot="1">
      <c r="B89" s="341" t="s">
        <v>49</v>
      </c>
      <c r="C89" s="368" t="s">
        <v>677</v>
      </c>
      <c r="D89" s="365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0"/>
      <c r="Q89" s="40"/>
    </row>
    <row r="90" spans="2:19" s="27" customFormat="1" ht="15.95" customHeight="1" thickBot="1">
      <c r="B90" s="300" t="s">
        <v>77</v>
      </c>
      <c r="C90" s="365"/>
      <c r="D90" s="341" t="s">
        <v>49</v>
      </c>
      <c r="F90" s="574" t="s">
        <v>92</v>
      </c>
      <c r="G90" s="575"/>
      <c r="H90" s="575"/>
      <c r="I90" s="576"/>
      <c r="J90" s="574" t="s">
        <v>13</v>
      </c>
      <c r="K90" s="575"/>
      <c r="L90" s="576"/>
      <c r="M90" s="574" t="s">
        <v>14</v>
      </c>
      <c r="N90" s="575"/>
      <c r="O90" s="575"/>
      <c r="P90" s="575"/>
      <c r="Q90" s="575"/>
      <c r="R90" s="576"/>
    </row>
    <row r="91" spans="2:19" ht="15" customHeight="1" thickBot="1">
      <c r="B91" s="300" t="s">
        <v>428</v>
      </c>
      <c r="C91" s="341" t="s">
        <v>396</v>
      </c>
      <c r="D91" s="417" t="s">
        <v>77</v>
      </c>
      <c r="F91" s="581" t="s">
        <v>15</v>
      </c>
      <c r="G91" s="582"/>
      <c r="H91" s="612" t="s">
        <v>16</v>
      </c>
      <c r="I91" s="613"/>
      <c r="J91" s="55" t="s">
        <v>47</v>
      </c>
      <c r="K91" s="56" t="s">
        <v>17</v>
      </c>
      <c r="L91" s="57" t="s">
        <v>18</v>
      </c>
      <c r="M91" s="58" t="s">
        <v>19</v>
      </c>
      <c r="N91" s="59" t="s">
        <v>20</v>
      </c>
      <c r="O91" s="59" t="s">
        <v>21</v>
      </c>
      <c r="P91" s="612" t="s">
        <v>22</v>
      </c>
      <c r="Q91" s="675"/>
      <c r="R91" s="613"/>
      <c r="S91" s="60" t="s">
        <v>23</v>
      </c>
    </row>
    <row r="92" spans="2:19" ht="28.5" customHeight="1">
      <c r="B92" s="365"/>
      <c r="C92" s="348" t="s">
        <v>679</v>
      </c>
      <c r="D92" s="417" t="s">
        <v>428</v>
      </c>
      <c r="F92" s="590"/>
      <c r="G92" s="591"/>
      <c r="H92" s="588" t="str">
        <f>IF(OR(F92="",ISNUMBER(F92)),"",VLOOKUP(F92,'Product &amp; Price List'!$D$194:$H$413,2,FALSE))</f>
        <v/>
      </c>
      <c r="I92" s="589"/>
      <c r="J92" s="157"/>
      <c r="K92" s="534" t="str">
        <f>IF(OR(F92="",ISNUMBER(F92)),"",VLOOKUP(F92,'Product &amp; Price List'!$D$194:$H$413,4,FALSE))</f>
        <v/>
      </c>
      <c r="L92" s="159" t="str">
        <f>IF(OR(F92="",ISNUMBER(F92)),"",J92*K92)</f>
        <v/>
      </c>
      <c r="M92" s="163"/>
      <c r="N92" s="164" t="str">
        <f>IF(OR(F92="",ISNUMBER(F92)),"",VLOOKUP(F92,'Product &amp; Price List'!$D$194:$H$413,5,FALSE))</f>
        <v/>
      </c>
      <c r="O92" s="169" t="str">
        <f>IF(OR(F92="",ISNUMBER(F92)),"",J92*M92*N92)</f>
        <v/>
      </c>
      <c r="P92" s="583" t="str">
        <f>IF(OR(F92="",ISNUMBER(F92)),"",VLOOKUP(F92,'Product &amp; Price List'!$D$194:$H$413,3,FALSE))</f>
        <v/>
      </c>
      <c r="Q92" s="584"/>
      <c r="R92" s="585"/>
      <c r="S92" s="172">
        <f>IF(OR(F92="",ISNUMBER(F92)),0,L92+O92)</f>
        <v>0</v>
      </c>
    </row>
    <row r="93" spans="2:19" ht="21.95" customHeight="1" thickBot="1">
      <c r="B93" s="454" t="s">
        <v>557</v>
      </c>
      <c r="C93" s="345" t="s">
        <v>413</v>
      </c>
      <c r="D93" s="365"/>
      <c r="F93" s="592" t="str">
        <f>IF(NOT(H92=""),"*Prorated Maint Fee for Upgrade Must Be calculated by OARnet","")</f>
        <v/>
      </c>
      <c r="G93" s="593"/>
      <c r="H93" s="586"/>
      <c r="I93" s="587"/>
      <c r="J93" s="278"/>
      <c r="K93" s="537"/>
      <c r="L93" s="277"/>
      <c r="M93" s="276"/>
      <c r="N93" s="275"/>
      <c r="O93" s="61" t="str">
        <f>IF(H92="","",N93)</f>
        <v/>
      </c>
      <c r="P93" s="596"/>
      <c r="Q93" s="597"/>
      <c r="R93" s="598"/>
      <c r="S93" s="280" t="str">
        <f>IF(H92="","",N93)</f>
        <v/>
      </c>
    </row>
    <row r="94" spans="2:19" ht="28.5" customHeight="1">
      <c r="B94" s="304" t="s">
        <v>560</v>
      </c>
      <c r="C94" s="338"/>
      <c r="D94" s="454" t="s">
        <v>557</v>
      </c>
      <c r="F94" s="590"/>
      <c r="G94" s="591"/>
      <c r="H94" s="588" t="str">
        <f>IF(OR(F94="",ISNUMBER(F94)),"",VLOOKUP(F94,'Product &amp; Price List'!$D$194:$H$413,2,FALSE))</f>
        <v/>
      </c>
      <c r="I94" s="589"/>
      <c r="J94" s="544"/>
      <c r="K94" s="158" t="str">
        <f>IF(OR(F94="",ISNUMBER(F94)),"",VLOOKUP(F94,'Product &amp; Price List'!$D$194:$H$413,4,FALSE))</f>
        <v/>
      </c>
      <c r="L94" s="159" t="str">
        <f>IF(OR(F94="",ISNUMBER(F94)),"",J94*K94)</f>
        <v/>
      </c>
      <c r="M94" s="547"/>
      <c r="N94" s="164" t="str">
        <f>IF(OR(F94="",ISNUMBER(F94)),"",VLOOKUP(F94,'Product &amp; Price List'!$D$194:$H$413,5,FALSE))</f>
        <v/>
      </c>
      <c r="O94" s="169" t="str">
        <f>IF(OR(F94="",ISNUMBER(F94)),"",J94*M94*N94)</f>
        <v/>
      </c>
      <c r="P94" s="583" t="str">
        <f>IF(OR(F94="",ISNUMBER(F94)),"",VLOOKUP(F94,'Product &amp; Price List'!$D$194:$H$413,3,FALSE))</f>
        <v/>
      </c>
      <c r="Q94" s="584"/>
      <c r="R94" s="585"/>
      <c r="S94" s="274">
        <f>IF(OR(F94="",ISNUMBER(F94)),0,L94+O94)</f>
        <v>0</v>
      </c>
    </row>
    <row r="95" spans="2:19" ht="21.95" customHeight="1" thickBot="1">
      <c r="B95" s="308" t="s">
        <v>563</v>
      </c>
      <c r="C95" s="368" t="s">
        <v>680</v>
      </c>
      <c r="D95" s="412" t="s">
        <v>560</v>
      </c>
      <c r="F95" s="601"/>
      <c r="G95" s="602"/>
      <c r="H95" s="586"/>
      <c r="I95" s="587"/>
      <c r="J95" s="278"/>
      <c r="K95" s="546"/>
      <c r="L95" s="173"/>
      <c r="M95" s="171"/>
      <c r="N95" s="165"/>
      <c r="O95" s="533" t="str">
        <f>IF(H94="","",N95)</f>
        <v/>
      </c>
      <c r="P95" s="577"/>
      <c r="Q95" s="578"/>
      <c r="R95" s="579"/>
      <c r="S95" s="167" t="str">
        <f>IF(H94="","",N95)</f>
        <v/>
      </c>
    </row>
    <row r="96" spans="2:19" ht="28.5" customHeight="1">
      <c r="B96" s="304" t="s">
        <v>566</v>
      </c>
      <c r="C96" s="365"/>
      <c r="D96" s="413" t="s">
        <v>563</v>
      </c>
      <c r="F96" s="603"/>
      <c r="G96" s="604"/>
      <c r="H96" s="588" t="str">
        <f>IF(OR(F96="",ISNUMBER(F96)),"",VLOOKUP(F96,'Product &amp; Price List'!$D$194:$H$413,2,FALSE))</f>
        <v/>
      </c>
      <c r="I96" s="589"/>
      <c r="J96" s="544"/>
      <c r="K96" s="542" t="str">
        <f>IF(OR(F96="",ISNUMBER(F96)),"",VLOOKUP(F96,'Product &amp; Price List'!$D$194:$H$413,4,FALSE))</f>
        <v/>
      </c>
      <c r="L96" s="159" t="str">
        <f>IF(OR(F96="",ISNUMBER(F96)),"",J96*K96)</f>
        <v/>
      </c>
      <c r="M96" s="547"/>
      <c r="N96" s="164" t="str">
        <f>IF(OR(F96="",ISNUMBER(F96)),"",VLOOKUP(F96,'Product &amp; Price List'!$D$194:$H$413,5,FALSE))</f>
        <v/>
      </c>
      <c r="O96" s="169" t="str">
        <f>IF(OR(F96="",ISNUMBER(F96)),"",J96*M96*N96)</f>
        <v/>
      </c>
      <c r="P96" s="583" t="str">
        <f>IF(OR(F96="",ISNUMBER(F96)),"",VLOOKUP(F96,'Product &amp; Price List'!$D$194:$H$413,3,FALSE))</f>
        <v/>
      </c>
      <c r="Q96" s="584"/>
      <c r="R96" s="585"/>
      <c r="S96" s="172">
        <f>IF(OR(F96="",ISNUMBER(F96)),0,L96+O96)</f>
        <v>0</v>
      </c>
    </row>
    <row r="97" spans="2:19" ht="21.95" customHeight="1" thickBot="1">
      <c r="B97" s="304" t="s">
        <v>569</v>
      </c>
      <c r="C97" s="368" t="s">
        <v>676</v>
      </c>
      <c r="D97" s="412" t="s">
        <v>566</v>
      </c>
      <c r="F97" s="592" t="str">
        <f>IF(NOT(H96=""),"*Prorated Maint Fee for Upgrade Must Be calculated by OARnet","")</f>
        <v/>
      </c>
      <c r="G97" s="593"/>
      <c r="H97" s="659"/>
      <c r="I97" s="660"/>
      <c r="J97" s="545"/>
      <c r="K97" s="546"/>
      <c r="L97" s="173"/>
      <c r="M97" s="171"/>
      <c r="N97" s="165"/>
      <c r="O97" s="533" t="str">
        <f>IF(H96="","",N97)</f>
        <v/>
      </c>
      <c r="P97" s="577"/>
      <c r="Q97" s="578"/>
      <c r="R97" s="579"/>
      <c r="S97" s="167" t="str">
        <f>IF(H96="","",N97)</f>
        <v/>
      </c>
    </row>
    <row r="98" spans="2:19" ht="28.5" customHeight="1">
      <c r="B98" s="365"/>
      <c r="C98" s="365"/>
      <c r="D98" s="412" t="s">
        <v>569</v>
      </c>
      <c r="F98" s="590"/>
      <c r="G98" s="591"/>
      <c r="H98" s="661" t="str">
        <f>IF(OR(F98="",ISNUMBER(F98)),"",VLOOKUP(F98,'Product &amp; Price List'!$D$194:$H$413,2,FALSE))</f>
        <v/>
      </c>
      <c r="I98" s="662"/>
      <c r="J98" s="543"/>
      <c r="K98" s="542" t="str">
        <f>IF(OR(F98="",ISNUMBER(F98)),"",VLOOKUP(F98,'Product &amp; Price List'!$D$194:$H$413,4,FALSE))</f>
        <v/>
      </c>
      <c r="L98" s="159" t="str">
        <f>IF(OR(F98="",ISNUMBER(F98)),"",J98*K98)</f>
        <v/>
      </c>
      <c r="M98" s="547"/>
      <c r="N98" s="164" t="str">
        <f>IF(OR(F98="",ISNUMBER(F98)),"",VLOOKUP(F98,'Product &amp; Price List'!$D$194:$H$413,5,FALSE))</f>
        <v/>
      </c>
      <c r="O98" s="169" t="str">
        <f>IF(OR(F98="",ISNUMBER(F98)),"",J98*M98*N98)</f>
        <v/>
      </c>
      <c r="P98" s="583" t="str">
        <f>IF(OR(F98="",ISNUMBER(F98)),"",VLOOKUP(F98,'Product &amp; Price List'!$D$194:$H$413,3,FALSE))</f>
        <v/>
      </c>
      <c r="Q98" s="584"/>
      <c r="R98" s="585"/>
      <c r="S98" s="172">
        <f>IF(OR(F98="",ISNUMBER(F98)),0,L98+O98)</f>
        <v>0</v>
      </c>
    </row>
    <row r="99" spans="2:19" ht="21.95" customHeight="1" thickBot="1">
      <c r="B99" s="341" t="s">
        <v>573</v>
      </c>
      <c r="C99" s="341" t="s">
        <v>400</v>
      </c>
      <c r="D99" s="538"/>
      <c r="F99" s="592" t="str">
        <f>IF(NOT(H98=""),"*Prorated Maint Fee for Upgrade Must Be calculated by OARnet","")</f>
        <v/>
      </c>
      <c r="G99" s="593"/>
      <c r="H99" s="586"/>
      <c r="I99" s="587"/>
      <c r="J99" s="545"/>
      <c r="K99" s="546"/>
      <c r="L99" s="173"/>
      <c r="M99" s="171"/>
      <c r="N99" s="165"/>
      <c r="O99" s="533" t="str">
        <f>IF(H98="","",N99)</f>
        <v/>
      </c>
      <c r="P99" s="577"/>
      <c r="Q99" s="578"/>
      <c r="R99" s="579"/>
      <c r="S99" s="167" t="str">
        <f>IF(H98="","",N99)</f>
        <v/>
      </c>
    </row>
    <row r="100" spans="2:19" ht="28.5" customHeight="1">
      <c r="B100" s="300" t="s">
        <v>82</v>
      </c>
      <c r="C100" s="345" t="s">
        <v>414</v>
      </c>
      <c r="D100" s="341" t="s">
        <v>573</v>
      </c>
      <c r="F100" s="590"/>
      <c r="G100" s="591"/>
      <c r="H100" s="588" t="str">
        <f>IF(OR(F100="",ISNUMBER(F100)),"",VLOOKUP(F100,'Product &amp; Price List'!$D$194:$H$413,2,FALSE))</f>
        <v/>
      </c>
      <c r="I100" s="589"/>
      <c r="J100" s="543"/>
      <c r="K100" s="542" t="str">
        <f>IF(OR(F100="",ISNUMBER(F100)),"",VLOOKUP(F100,'Product &amp; Price List'!$D$194:$H$413,4,FALSE))</f>
        <v/>
      </c>
      <c r="L100" s="159" t="str">
        <f>IF(OR(F100="",ISNUMBER(F100)),"",J100*K100)</f>
        <v/>
      </c>
      <c r="M100" s="547"/>
      <c r="N100" s="164" t="str">
        <f>IF(OR(F100="",ISNUMBER(F100)),"",VLOOKUP(F100,'Product &amp; Price List'!$D$194:$H$413,5,FALSE))</f>
        <v/>
      </c>
      <c r="O100" s="169" t="str">
        <f>IF(OR(F100="",ISNUMBER(F100)),"",J100*M100*N100)</f>
        <v/>
      </c>
      <c r="P100" s="583" t="str">
        <f>IF(OR(F100="",ISNUMBER(F100)),"",VLOOKUP(F100,'Product &amp; Price List'!$D$194:$H$413,3,FALSE))</f>
        <v/>
      </c>
      <c r="Q100" s="584"/>
      <c r="R100" s="585"/>
      <c r="S100" s="172">
        <f>IF(OR(F100="",ISNUMBER(F100)),0,L100+O100)</f>
        <v>0</v>
      </c>
    </row>
    <row r="101" spans="2:19" ht="21.95" customHeight="1" thickBot="1">
      <c r="B101" s="300" t="s">
        <v>321</v>
      </c>
      <c r="C101" s="365"/>
      <c r="D101" s="417" t="s">
        <v>82</v>
      </c>
      <c r="F101" s="599" t="str">
        <f>IF(NOT(H100=""),"*Prorated Maint Fee for Upgrade Must Be calculated by OARnet","")</f>
        <v/>
      </c>
      <c r="G101" s="600"/>
      <c r="H101" s="659"/>
      <c r="I101" s="660"/>
      <c r="J101" s="160"/>
      <c r="K101" s="161"/>
      <c r="L101" s="162"/>
      <c r="M101" s="170"/>
      <c r="N101" s="166"/>
      <c r="O101" s="533" t="str">
        <f>IF(H100="","",N101)</f>
        <v/>
      </c>
      <c r="P101" s="637"/>
      <c r="Q101" s="638"/>
      <c r="R101" s="639"/>
      <c r="S101" s="168" t="str">
        <f>IF(H100="","",N101)</f>
        <v/>
      </c>
    </row>
    <row r="102" spans="2:19" ht="21.95" customHeight="1" thickBot="1">
      <c r="B102" s="300" t="s">
        <v>585</v>
      </c>
      <c r="C102" s="368" t="s">
        <v>682</v>
      </c>
      <c r="D102" s="417" t="s">
        <v>575</v>
      </c>
      <c r="F102" s="682" t="s">
        <v>849</v>
      </c>
      <c r="G102" s="683"/>
      <c r="H102" s="683"/>
      <c r="I102" s="683"/>
      <c r="J102" s="683"/>
      <c r="K102" s="683"/>
      <c r="L102" s="683"/>
      <c r="M102" s="683"/>
      <c r="N102" s="683"/>
      <c r="O102" s="684"/>
      <c r="P102" s="676" t="s">
        <v>41</v>
      </c>
      <c r="Q102" s="676"/>
      <c r="R102" s="677"/>
      <c r="S102" s="265">
        <f>SUM(S92:S101)</f>
        <v>0</v>
      </c>
    </row>
    <row r="103" spans="2:19" ht="12.75" customHeight="1">
      <c r="B103" s="300" t="s">
        <v>578</v>
      </c>
      <c r="C103" s="365"/>
      <c r="D103" s="417" t="s">
        <v>585</v>
      </c>
    </row>
    <row r="104" spans="2:19" ht="12.75" customHeight="1">
      <c r="B104" s="300" t="s">
        <v>429</v>
      </c>
      <c r="C104" s="336" t="s">
        <v>557</v>
      </c>
      <c r="D104" s="417" t="s">
        <v>578</v>
      </c>
    </row>
    <row r="105" spans="2:19" ht="12.75" customHeight="1" thickBot="1">
      <c r="B105" s="300" t="s">
        <v>430</v>
      </c>
      <c r="C105" s="378" t="s">
        <v>688</v>
      </c>
      <c r="D105" s="417" t="s">
        <v>429</v>
      </c>
    </row>
    <row r="106" spans="2:19" ht="12" customHeight="1" thickBot="1">
      <c r="B106" s="365"/>
      <c r="C106" s="379" t="s">
        <v>689</v>
      </c>
      <c r="D106" s="417" t="s">
        <v>430</v>
      </c>
      <c r="F106" s="678" t="s">
        <v>37</v>
      </c>
      <c r="G106" s="679"/>
      <c r="H106" s="669" t="s">
        <v>16</v>
      </c>
      <c r="I106" s="670"/>
      <c r="J106" s="673" t="s">
        <v>47</v>
      </c>
      <c r="K106" s="685" t="s">
        <v>38</v>
      </c>
      <c r="L106" s="671" t="s">
        <v>28</v>
      </c>
      <c r="M106" s="29"/>
      <c r="O106" s="535"/>
    </row>
    <row r="107" spans="2:19" ht="15.95" customHeight="1" thickBot="1">
      <c r="B107" s="341" t="s">
        <v>50</v>
      </c>
      <c r="C107" s="378" t="s">
        <v>690</v>
      </c>
      <c r="D107" s="365"/>
      <c r="F107" s="680"/>
      <c r="G107" s="681"/>
      <c r="H107" s="646"/>
      <c r="I107" s="648"/>
      <c r="J107" s="674"/>
      <c r="K107" s="686"/>
      <c r="L107" s="672"/>
      <c r="M107" s="29"/>
      <c r="P107" s="627" t="s">
        <v>852</v>
      </c>
      <c r="Q107" s="628"/>
      <c r="R107" s="628"/>
      <c r="S107" s="629"/>
    </row>
    <row r="108" spans="2:19" ht="23.1" customHeight="1" thickBot="1">
      <c r="B108" s="300" t="s">
        <v>93</v>
      </c>
      <c r="C108" s="378" t="s">
        <v>691</v>
      </c>
      <c r="D108" s="341" t="s">
        <v>841</v>
      </c>
      <c r="F108" s="594" t="s">
        <v>27</v>
      </c>
      <c r="G108" s="595"/>
      <c r="H108" s="739" t="s">
        <v>24</v>
      </c>
      <c r="I108" s="740"/>
      <c r="J108" s="24"/>
      <c r="K108" s="25">
        <v>84</v>
      </c>
      <c r="L108" s="264">
        <f>J108*K108</f>
        <v>0</v>
      </c>
      <c r="M108" s="39"/>
      <c r="P108" s="630"/>
      <c r="Q108" s="631"/>
      <c r="R108" s="631"/>
      <c r="S108" s="632"/>
    </row>
    <row r="109" spans="2:19" ht="14.45" customHeight="1" thickBot="1">
      <c r="B109" s="300" t="s">
        <v>85</v>
      </c>
      <c r="C109" s="365"/>
      <c r="D109" s="417" t="s">
        <v>602</v>
      </c>
      <c r="F109" s="26"/>
      <c r="L109" s="30"/>
      <c r="M109" s="30"/>
      <c r="P109" s="630"/>
      <c r="Q109" s="631"/>
      <c r="R109" s="631"/>
      <c r="S109" s="632"/>
    </row>
    <row r="110" spans="2:19" ht="14.1" customHeight="1" thickBot="1">
      <c r="B110" s="300" t="s">
        <v>86</v>
      </c>
      <c r="C110" s="368" t="s">
        <v>692</v>
      </c>
      <c r="D110" s="417" t="s">
        <v>603</v>
      </c>
      <c r="F110" s="26"/>
      <c r="G110" s="550" t="s">
        <v>59</v>
      </c>
      <c r="H110" s="552"/>
      <c r="I110" s="549"/>
      <c r="L110" s="102"/>
      <c r="M110" s="30"/>
      <c r="N110" s="15"/>
      <c r="O110" s="16"/>
      <c r="P110" s="630"/>
      <c r="Q110" s="631"/>
      <c r="R110" s="631"/>
      <c r="S110" s="632"/>
    </row>
    <row r="111" spans="2:19" ht="12.6" customHeight="1" thickBot="1">
      <c r="B111" s="300" t="s">
        <v>87</v>
      </c>
      <c r="C111" s="371"/>
      <c r="D111" s="365"/>
      <c r="L111" s="102"/>
      <c r="M111" s="30"/>
      <c r="N111" s="15"/>
      <c r="O111" s="16"/>
      <c r="P111" s="630"/>
      <c r="Q111" s="631"/>
      <c r="R111" s="631"/>
      <c r="S111" s="632"/>
    </row>
    <row r="112" spans="2:19" ht="24.95" customHeight="1" thickBot="1">
      <c r="B112" s="365"/>
      <c r="C112" s="341" t="s">
        <v>573</v>
      </c>
      <c r="D112" s="341" t="s">
        <v>254</v>
      </c>
      <c r="F112" s="26"/>
      <c r="G112" s="655" t="s">
        <v>856</v>
      </c>
      <c r="H112" s="656"/>
      <c r="I112" s="657"/>
      <c r="L112" s="102"/>
      <c r="M112" s="30"/>
      <c r="N112" s="15"/>
      <c r="O112" s="16"/>
      <c r="P112" s="633"/>
      <c r="Q112" s="634"/>
      <c r="R112" s="634"/>
      <c r="S112" s="635"/>
    </row>
    <row r="113" spans="2:22" ht="8.1" customHeight="1">
      <c r="B113" s="341" t="s">
        <v>53</v>
      </c>
      <c r="C113" s="345" t="s">
        <v>267</v>
      </c>
      <c r="D113" s="417" t="s">
        <v>320</v>
      </c>
      <c r="L113" s="102"/>
      <c r="M113" s="30"/>
      <c r="N113" s="15"/>
      <c r="O113" s="16"/>
      <c r="P113" s="268"/>
      <c r="Q113" s="268"/>
      <c r="R113" s="268"/>
      <c r="S113" s="268"/>
    </row>
    <row r="114" spans="2:22" ht="20.100000000000001" customHeight="1">
      <c r="B114" s="300" t="s">
        <v>322</v>
      </c>
      <c r="C114" s="348" t="s">
        <v>694</v>
      </c>
      <c r="D114" s="417" t="s">
        <v>340</v>
      </c>
      <c r="F114" s="580" t="s">
        <v>853</v>
      </c>
      <c r="G114" s="580"/>
      <c r="H114" s="580"/>
      <c r="I114" s="580"/>
      <c r="J114" s="551"/>
      <c r="L114" s="30"/>
      <c r="M114" s="30"/>
      <c r="N114" s="15"/>
    </row>
    <row r="115" spans="2:22" ht="15" customHeight="1" thickBot="1">
      <c r="B115" s="365"/>
      <c r="C115" s="365"/>
      <c r="D115" s="417" t="s">
        <v>341</v>
      </c>
      <c r="F115" s="50"/>
      <c r="O115" s="16"/>
    </row>
    <row r="116" spans="2:22" ht="17.45" customHeight="1" thickBot="1">
      <c r="B116" s="336" t="s">
        <v>253</v>
      </c>
      <c r="C116" s="368" t="s">
        <v>296</v>
      </c>
      <c r="D116" s="417" t="s">
        <v>321</v>
      </c>
      <c r="F116" s="642" t="s">
        <v>39</v>
      </c>
      <c r="G116" s="643"/>
      <c r="H116" s="643"/>
      <c r="I116" s="643"/>
      <c r="J116" s="643"/>
      <c r="K116" s="643"/>
      <c r="L116" s="643"/>
      <c r="M116" s="643"/>
      <c r="N116" s="644"/>
      <c r="P116" s="62"/>
      <c r="Q116" s="63"/>
      <c r="R116" s="63"/>
      <c r="S116" s="64"/>
    </row>
    <row r="117" spans="2:22" ht="18" customHeight="1" thickBot="1">
      <c r="B117" s="499" t="s">
        <v>794</v>
      </c>
      <c r="C117" s="365"/>
      <c r="D117" s="365"/>
      <c r="F117" s="737" t="s">
        <v>15</v>
      </c>
      <c r="G117" s="738"/>
      <c r="H117" s="687" t="s">
        <v>16</v>
      </c>
      <c r="I117" s="688"/>
      <c r="J117" s="255" t="s">
        <v>47</v>
      </c>
      <c r="K117" s="256" t="s">
        <v>19</v>
      </c>
      <c r="L117" s="257" t="s">
        <v>20</v>
      </c>
      <c r="M117" s="741" t="s">
        <v>21</v>
      </c>
      <c r="N117" s="742"/>
      <c r="P117" s="694">
        <f>SUM(S102,L108,M128:N128, S84)</f>
        <v>0</v>
      </c>
      <c r="Q117" s="695"/>
      <c r="R117" s="695"/>
      <c r="S117" s="696"/>
    </row>
    <row r="118" spans="2:22" s="175" customFormat="1" ht="21.95" customHeight="1" thickBot="1">
      <c r="B118" s="499" t="s">
        <v>795</v>
      </c>
      <c r="C118" s="345" t="s">
        <v>292</v>
      </c>
      <c r="D118" s="341" t="s">
        <v>50</v>
      </c>
      <c r="F118" s="590"/>
      <c r="G118" s="591"/>
      <c r="H118" s="665" t="str">
        <f>IF(OR(F118="",ISNUMBER(F118)),"",VLOOKUP(F118,'Product &amp; Price List'!$D$417:$H$617,2,FALSE))</f>
        <v/>
      </c>
      <c r="I118" s="666"/>
      <c r="J118" s="182"/>
      <c r="K118" s="183"/>
      <c r="L118" s="223" t="str">
        <f>IF(OR(F118="",ISNUMBER(F118)),"",VLOOKUP(F118,'Product &amp; Price List'!$D$417:$H$617,3,FALSE))</f>
        <v/>
      </c>
      <c r="M118" s="663">
        <f>IF(OR(F118="",ISNUMBER(F118)),0,J118*K118*L118)</f>
        <v>0</v>
      </c>
      <c r="N118" s="664"/>
      <c r="P118" s="697"/>
      <c r="Q118" s="698"/>
      <c r="R118" s="698"/>
      <c r="S118" s="699"/>
    </row>
    <row r="119" spans="2:22" s="175" customFormat="1" ht="21.95" customHeight="1">
      <c r="B119" s="508" t="s">
        <v>796</v>
      </c>
      <c r="C119" s="345" t="s">
        <v>290</v>
      </c>
      <c r="D119" s="417" t="s">
        <v>93</v>
      </c>
      <c r="F119" s="608"/>
      <c r="G119" s="609"/>
      <c r="H119" s="665" t="str">
        <f>IF(OR(F119="",ISNUMBER(F119)),"",VLOOKUP(F119,'Product &amp; Price List'!$D$417:$H$617,2,FALSE))</f>
        <v/>
      </c>
      <c r="I119" s="666"/>
      <c r="J119" s="182"/>
      <c r="K119" s="183"/>
      <c r="L119" s="548" t="str">
        <f>IF(OR(F119="",ISNUMBER(F119)),"",VLOOKUP(F119,'Product &amp; Price List'!$D$417:$H$617,3,FALSE))</f>
        <v/>
      </c>
      <c r="M119" s="663">
        <f t="shared" ref="M119:M127" si="3">IF(OR(F119="",ISNUMBER(F119)),0,J119*K119*L119)</f>
        <v>0</v>
      </c>
      <c r="N119" s="664"/>
      <c r="P119" s="717" t="s">
        <v>850</v>
      </c>
      <c r="Q119" s="718"/>
      <c r="R119" s="718"/>
      <c r="S119" s="719"/>
    </row>
    <row r="120" spans="2:22" s="175" customFormat="1" ht="21.95" customHeight="1">
      <c r="B120" s="400" t="s">
        <v>338</v>
      </c>
      <c r="C120" s="345" t="s">
        <v>287</v>
      </c>
      <c r="D120" s="417" t="s">
        <v>85</v>
      </c>
      <c r="F120" s="608"/>
      <c r="G120" s="609"/>
      <c r="H120" s="665" t="str">
        <f>IF(OR(F120="",ISNUMBER(F120)),"",VLOOKUP(F120,'Product &amp; Price List'!$D$417:$H$617,2,FALSE))</f>
        <v/>
      </c>
      <c r="I120" s="666"/>
      <c r="J120" s="182"/>
      <c r="K120" s="183"/>
      <c r="L120" s="548" t="str">
        <f>IF(OR(F120="",ISNUMBER(F120)),"",VLOOKUP(F120,'Product &amp; Price List'!$D$417:$H$617,3,FALSE))</f>
        <v/>
      </c>
      <c r="M120" s="663">
        <f t="shared" si="3"/>
        <v>0</v>
      </c>
      <c r="N120" s="664"/>
      <c r="P120" s="720"/>
      <c r="Q120" s="721"/>
      <c r="R120" s="721"/>
      <c r="S120" s="722"/>
    </row>
    <row r="121" spans="2:22" s="175" customFormat="1" ht="21.95" customHeight="1">
      <c r="B121" s="300" t="s">
        <v>339</v>
      </c>
      <c r="C121" s="345" t="s">
        <v>284</v>
      </c>
      <c r="D121" s="417" t="s">
        <v>86</v>
      </c>
      <c r="F121" s="608"/>
      <c r="G121" s="609"/>
      <c r="H121" s="665" t="str">
        <f>IF(OR(F121="",ISNUMBER(F121)),"",VLOOKUP(F121,'Product &amp; Price List'!$D$417:$H$617,2,FALSE))</f>
        <v/>
      </c>
      <c r="I121" s="666"/>
      <c r="J121" s="182"/>
      <c r="K121" s="183"/>
      <c r="L121" s="548" t="str">
        <f>IF(OR(F121="",ISNUMBER(F121)),"",VLOOKUP(F121,'Product &amp; Price List'!$D$417:$H$617,3,FALSE))</f>
        <v/>
      </c>
      <c r="M121" s="663">
        <f t="shared" si="3"/>
        <v>0</v>
      </c>
      <c r="N121" s="664"/>
      <c r="P121" s="720"/>
      <c r="Q121" s="721"/>
      <c r="R121" s="721"/>
      <c r="S121" s="722"/>
    </row>
    <row r="122" spans="2:22" s="175" customFormat="1" ht="21.95" customHeight="1">
      <c r="B122" s="300" t="s">
        <v>486</v>
      </c>
      <c r="C122" s="345" t="s">
        <v>285</v>
      </c>
      <c r="D122" s="417" t="s">
        <v>87</v>
      </c>
      <c r="F122" s="608"/>
      <c r="G122" s="609"/>
      <c r="H122" s="665" t="str">
        <f>IF(OR(F122="",ISNUMBER(F122)),"",VLOOKUP(F122,'Product &amp; Price List'!$D$417:$H$617,2,FALSE))</f>
        <v/>
      </c>
      <c r="I122" s="666"/>
      <c r="J122" s="182"/>
      <c r="K122" s="183"/>
      <c r="L122" s="548" t="str">
        <f>IF(OR(F122="",ISNUMBER(F122)),"",VLOOKUP(F122,'Product &amp; Price List'!$D$417:$H$617,3,FALSE))</f>
        <v/>
      </c>
      <c r="M122" s="663">
        <f t="shared" si="3"/>
        <v>0</v>
      </c>
      <c r="N122" s="664"/>
      <c r="P122" s="720"/>
      <c r="Q122" s="721"/>
      <c r="R122" s="721"/>
      <c r="S122" s="722"/>
    </row>
    <row r="123" spans="2:22" s="175" customFormat="1" ht="21.95" customHeight="1" thickBot="1">
      <c r="B123" s="304" t="s">
        <v>530</v>
      </c>
      <c r="C123" s="345" t="s">
        <v>286</v>
      </c>
      <c r="D123" s="365"/>
      <c r="F123" s="608"/>
      <c r="G123" s="609"/>
      <c r="H123" s="665" t="str">
        <f>IF(OR(F123="",ISNUMBER(F123)),"",VLOOKUP(F123,'Product &amp; Price List'!$D$417:$H$617,2,FALSE))</f>
        <v/>
      </c>
      <c r="I123" s="666"/>
      <c r="J123" s="182"/>
      <c r="K123" s="183"/>
      <c r="L123" s="548" t="str">
        <f>IF(OR(F123="",ISNUMBER(F123)),"",VLOOKUP(F123,'Product &amp; Price List'!$D$417:$H$617,3,FALSE))</f>
        <v/>
      </c>
      <c r="M123" s="663">
        <f t="shared" si="3"/>
        <v>0</v>
      </c>
      <c r="N123" s="664"/>
      <c r="P123" s="720"/>
      <c r="Q123" s="721"/>
      <c r="R123" s="721"/>
      <c r="S123" s="722"/>
    </row>
    <row r="124" spans="2:22" s="175" customFormat="1" ht="21.95" customHeight="1">
      <c r="B124" s="304" t="s">
        <v>533</v>
      </c>
      <c r="C124" s="345" t="s">
        <v>703</v>
      </c>
      <c r="D124" s="341" t="s">
        <v>53</v>
      </c>
      <c r="F124" s="608"/>
      <c r="G124" s="609"/>
      <c r="H124" s="665" t="str">
        <f>IF(OR(F124="",ISNUMBER(F124)),"",VLOOKUP(F124,'Product &amp; Price List'!$D$417:$H$617,2,FALSE))</f>
        <v/>
      </c>
      <c r="I124" s="666"/>
      <c r="J124" s="182"/>
      <c r="K124" s="183"/>
      <c r="L124" s="548" t="str">
        <f>IF(OR(F124="",ISNUMBER(F124)),"",VLOOKUP(F124,'Product &amp; Price List'!$D$417:$H$617,3,FALSE))</f>
        <v/>
      </c>
      <c r="M124" s="663">
        <f t="shared" si="3"/>
        <v>0</v>
      </c>
      <c r="N124" s="664"/>
      <c r="P124" s="723" t="s">
        <v>851</v>
      </c>
      <c r="Q124" s="724"/>
      <c r="R124" s="724"/>
      <c r="S124" s="725"/>
    </row>
    <row r="125" spans="2:22" s="175" customFormat="1" ht="21.95" customHeight="1">
      <c r="B125" s="304" t="s">
        <v>572</v>
      </c>
      <c r="C125" s="345" t="s">
        <v>705</v>
      </c>
      <c r="D125" s="417" t="s">
        <v>322</v>
      </c>
      <c r="F125" s="608"/>
      <c r="G125" s="609"/>
      <c r="H125" s="665" t="str">
        <f>IF(OR(F125="",ISNUMBER(F125)),"",VLOOKUP(F125,'Product &amp; Price List'!$D$417:$H$617,2,FALSE))</f>
        <v/>
      </c>
      <c r="I125" s="666"/>
      <c r="J125" s="182"/>
      <c r="K125" s="183"/>
      <c r="L125" s="548" t="str">
        <f>IF(OR(F125="",ISNUMBER(F125)),"",VLOOKUP(F125,'Product &amp; Price List'!$D$417:$H$617,3,FALSE))</f>
        <v/>
      </c>
      <c r="M125" s="663">
        <f t="shared" si="3"/>
        <v>0</v>
      </c>
      <c r="N125" s="664"/>
      <c r="P125" s="726"/>
      <c r="Q125" s="727"/>
      <c r="R125" s="727"/>
      <c r="S125" s="728"/>
    </row>
    <row r="126" spans="2:22" s="175" customFormat="1" ht="21.95" customHeight="1">
      <c r="B126" s="300" t="s">
        <v>487</v>
      </c>
      <c r="C126" s="345" t="s">
        <v>707</v>
      </c>
      <c r="D126" s="365"/>
      <c r="F126" s="608"/>
      <c r="G126" s="609"/>
      <c r="H126" s="665" t="str">
        <f>IF(OR(F126="",ISNUMBER(F126)),"",VLOOKUP(F126,'Product &amp; Price List'!$D$417:$H$617,2,FALSE))</f>
        <v/>
      </c>
      <c r="I126" s="666"/>
      <c r="J126" s="182"/>
      <c r="K126" s="183"/>
      <c r="L126" s="548" t="str">
        <f>IF(OR(F126="",ISNUMBER(F126)),"",VLOOKUP(F126,'Product &amp; Price List'!$D$417:$H$617,3,FALSE))</f>
        <v/>
      </c>
      <c r="M126" s="663">
        <f t="shared" si="3"/>
        <v>0</v>
      </c>
      <c r="N126" s="664"/>
      <c r="P126" s="726"/>
      <c r="Q126" s="727"/>
      <c r="R126" s="727"/>
      <c r="S126" s="728"/>
    </row>
    <row r="127" spans="2:22" s="175" customFormat="1" ht="21.95" customHeight="1" thickBot="1">
      <c r="B127" s="304" t="s">
        <v>538</v>
      </c>
      <c r="C127" s="345" t="s">
        <v>288</v>
      </c>
      <c r="D127" s="341" t="s">
        <v>253</v>
      </c>
      <c r="F127" s="706"/>
      <c r="G127" s="707"/>
      <c r="H127" s="665" t="str">
        <f>IF(OR(F127="",ISNUMBER(F127)),"",VLOOKUP(F127,'Product &amp; Price List'!$D$417:$H$617,2,FALSE))</f>
        <v/>
      </c>
      <c r="I127" s="666"/>
      <c r="J127" s="194"/>
      <c r="K127" s="195"/>
      <c r="L127" s="548" t="str">
        <f>IF(OR(F127="",ISNUMBER(F127)),"",VLOOKUP(F127,'Product &amp; Price List'!$D$417:$H$617,3,FALSE))</f>
        <v/>
      </c>
      <c r="M127" s="663">
        <f t="shared" si="3"/>
        <v>0</v>
      </c>
      <c r="N127" s="664"/>
      <c r="P127" s="726"/>
      <c r="Q127" s="727"/>
      <c r="R127" s="727"/>
      <c r="S127" s="728"/>
      <c r="V127" s="536"/>
    </row>
    <row r="128" spans="2:22" ht="21.95" customHeight="1" thickBot="1">
      <c r="B128" s="304" t="s">
        <v>541</v>
      </c>
      <c r="C128" s="345" t="s">
        <v>289</v>
      </c>
      <c r="D128" s="515" t="s">
        <v>794</v>
      </c>
      <c r="F128" s="711" t="s">
        <v>855</v>
      </c>
      <c r="G128" s="712"/>
      <c r="H128" s="712"/>
      <c r="I128" s="712"/>
      <c r="J128" s="712"/>
      <c r="K128" s="713"/>
      <c r="L128" s="266" t="s">
        <v>41</v>
      </c>
      <c r="M128" s="735">
        <f>SUM(M118:N127)</f>
        <v>0</v>
      </c>
      <c r="N128" s="736"/>
      <c r="P128" s="726"/>
      <c r="Q128" s="727"/>
      <c r="R128" s="727"/>
      <c r="S128" s="728"/>
    </row>
    <row r="129" spans="2:19" ht="20.45" customHeight="1" thickBot="1">
      <c r="B129" s="304" t="s">
        <v>812</v>
      </c>
      <c r="C129" s="345" t="s">
        <v>711</v>
      </c>
      <c r="D129" s="515" t="s">
        <v>795</v>
      </c>
      <c r="F129" s="714"/>
      <c r="G129" s="715"/>
      <c r="H129" s="715"/>
      <c r="I129" s="715"/>
      <c r="J129" s="715"/>
      <c r="K129" s="716"/>
      <c r="L129" s="267"/>
      <c r="M129" s="263"/>
      <c r="N129" s="263"/>
      <c r="P129" s="726"/>
      <c r="Q129" s="727"/>
      <c r="R129" s="727"/>
      <c r="S129" s="728"/>
    </row>
    <row r="130" spans="2:19" ht="15" customHeight="1" thickBot="1">
      <c r="B130" s="400" t="s">
        <v>484</v>
      </c>
      <c r="C130" s="345" t="s">
        <v>713</v>
      </c>
      <c r="D130" s="515" t="s">
        <v>796</v>
      </c>
      <c r="F130" s="279"/>
      <c r="G130" s="279"/>
      <c r="H130" s="279"/>
      <c r="I130" s="279"/>
      <c r="J130" s="279"/>
      <c r="K130" s="279"/>
      <c r="P130" s="729"/>
      <c r="Q130" s="730"/>
      <c r="R130" s="730"/>
      <c r="S130" s="731"/>
    </row>
    <row r="131" spans="2:19" ht="15" customHeight="1">
      <c r="B131" s="300" t="s">
        <v>485</v>
      </c>
      <c r="C131" s="345" t="s">
        <v>715</v>
      </c>
      <c r="D131" s="417" t="s">
        <v>338</v>
      </c>
      <c r="F131" s="30"/>
      <c r="R131" s="35"/>
      <c r="S131" s="33"/>
    </row>
    <row r="132" spans="2:19" ht="63" customHeight="1">
      <c r="B132" s="300" t="s">
        <v>454</v>
      </c>
      <c r="C132" s="345" t="s">
        <v>717</v>
      </c>
      <c r="D132" s="417" t="s">
        <v>339</v>
      </c>
      <c r="F132" s="30"/>
      <c r="R132" s="35"/>
      <c r="S132" s="33"/>
    </row>
    <row r="133" spans="2:19" ht="15" customHeight="1">
      <c r="B133" s="300" t="s">
        <v>455</v>
      </c>
      <c r="C133" s="345" t="s">
        <v>719</v>
      </c>
      <c r="D133" s="417" t="s">
        <v>486</v>
      </c>
      <c r="F133" s="30"/>
      <c r="G133" s="252" t="s">
        <v>777</v>
      </c>
      <c r="H133" s="204"/>
      <c r="I133" s="204"/>
      <c r="J133" s="196"/>
      <c r="K133" s="207"/>
      <c r="L133" s="207"/>
      <c r="M133" s="207"/>
      <c r="N133" s="208"/>
      <c r="O133" s="205"/>
      <c r="P133" s="205"/>
      <c r="Q133" s="205"/>
      <c r="R133" s="35"/>
      <c r="S133" s="33"/>
    </row>
    <row r="134" spans="2:19" ht="15" customHeight="1" thickBot="1">
      <c r="B134" s="300" t="s">
        <v>463</v>
      </c>
      <c r="C134" s="345" t="s">
        <v>721</v>
      </c>
      <c r="D134" s="412" t="s">
        <v>530</v>
      </c>
      <c r="F134" s="30"/>
      <c r="G134" s="252"/>
      <c r="H134" s="204"/>
      <c r="I134" s="204"/>
      <c r="J134" s="196"/>
      <c r="K134" s="207"/>
      <c r="L134" s="207"/>
      <c r="M134" s="207"/>
      <c r="N134" s="208"/>
      <c r="O134" s="205"/>
      <c r="P134" s="205"/>
      <c r="Q134" s="205"/>
      <c r="R134" s="35"/>
      <c r="S134" s="33"/>
    </row>
    <row r="135" spans="2:19" ht="21.6" customHeight="1" thickBot="1">
      <c r="B135" s="300" t="s">
        <v>797</v>
      </c>
      <c r="C135" s="345" t="s">
        <v>723</v>
      </c>
      <c r="D135" s="412" t="s">
        <v>533</v>
      </c>
      <c r="F135" s="30"/>
      <c r="G135" s="732" t="s">
        <v>56</v>
      </c>
      <c r="H135" s="733"/>
      <c r="I135" s="733"/>
      <c r="J135" s="733"/>
      <c r="K135" s="733"/>
      <c r="L135" s="733"/>
      <c r="M135" s="733"/>
      <c r="N135" s="733"/>
      <c r="O135" s="733"/>
      <c r="P135" s="733"/>
      <c r="Q135" s="734"/>
      <c r="R135" s="35"/>
      <c r="S135" s="33"/>
    </row>
    <row r="136" spans="2:19" ht="15" customHeight="1">
      <c r="B136" s="300" t="s">
        <v>798</v>
      </c>
      <c r="C136" s="345" t="s">
        <v>293</v>
      </c>
      <c r="D136" s="412" t="s">
        <v>572</v>
      </c>
      <c r="F136" s="30"/>
      <c r="G136" s="221"/>
      <c r="H136" s="202"/>
      <c r="I136" s="202"/>
      <c r="J136" s="202"/>
      <c r="K136" s="202"/>
      <c r="L136" s="202"/>
      <c r="M136" s="202"/>
      <c r="N136" s="208"/>
      <c r="O136" s="206"/>
      <c r="P136" s="206"/>
      <c r="Q136" s="224"/>
      <c r="R136" s="35"/>
      <c r="S136" s="33"/>
    </row>
    <row r="137" spans="2:19" ht="15" customHeight="1">
      <c r="B137" s="300" t="s">
        <v>799</v>
      </c>
      <c r="C137" s="345" t="s">
        <v>291</v>
      </c>
      <c r="D137" s="417" t="s">
        <v>487</v>
      </c>
      <c r="F137" s="30"/>
      <c r="G137" s="226"/>
      <c r="H137" s="211"/>
      <c r="I137" s="211"/>
      <c r="J137" s="211"/>
      <c r="K137" s="211"/>
      <c r="L137" s="211"/>
      <c r="M137" s="211"/>
      <c r="N137" s="210"/>
      <c r="O137" s="203"/>
      <c r="P137" s="203"/>
      <c r="Q137" s="224"/>
      <c r="R137" s="35"/>
      <c r="S137" s="33"/>
    </row>
    <row r="138" spans="2:19" ht="15" customHeight="1">
      <c r="B138" s="513" t="s">
        <v>815</v>
      </c>
      <c r="C138" s="345" t="s">
        <v>294</v>
      </c>
      <c r="D138" s="412" t="s">
        <v>538</v>
      </c>
      <c r="F138" s="30"/>
      <c r="G138" s="227" t="s">
        <v>79</v>
      </c>
      <c r="H138" s="668"/>
      <c r="I138" s="668"/>
      <c r="J138" s="668"/>
      <c r="K138" s="668"/>
      <c r="L138" s="668"/>
      <c r="M138" s="668"/>
      <c r="N138" s="668"/>
      <c r="O138" s="668"/>
      <c r="P138" s="246"/>
      <c r="Q138" s="224"/>
      <c r="R138" s="35"/>
      <c r="S138" s="33"/>
    </row>
    <row r="139" spans="2:19" ht="15" customHeight="1">
      <c r="B139" s="400" t="s">
        <v>464</v>
      </c>
      <c r="C139" s="365"/>
      <c r="D139" s="412" t="s">
        <v>541</v>
      </c>
      <c r="F139" s="30"/>
      <c r="G139" s="226"/>
      <c r="H139" s="211"/>
      <c r="I139" s="211"/>
      <c r="J139" s="211"/>
      <c r="K139" s="211"/>
      <c r="L139" s="211"/>
      <c r="M139" s="211"/>
      <c r="N139" s="211"/>
      <c r="O139" s="211"/>
      <c r="P139" s="211"/>
      <c r="Q139" s="224"/>
      <c r="R139" s="35"/>
      <c r="S139" s="33"/>
    </row>
    <row r="140" spans="2:19" ht="15" customHeight="1">
      <c r="B140" s="300" t="s">
        <v>431</v>
      </c>
      <c r="C140" s="368" t="s">
        <v>295</v>
      </c>
      <c r="D140" s="412" t="s">
        <v>812</v>
      </c>
      <c r="F140" s="30"/>
      <c r="G140" s="253"/>
      <c r="H140" s="251"/>
      <c r="I140" s="251"/>
      <c r="J140" s="251"/>
      <c r="K140" s="251"/>
      <c r="L140" s="251"/>
      <c r="M140" s="251"/>
      <c r="N140" s="251"/>
      <c r="O140" s="251"/>
      <c r="P140" s="251"/>
      <c r="Q140" s="254"/>
      <c r="R140" s="35"/>
      <c r="S140" s="33"/>
    </row>
    <row r="141" spans="2:19" ht="15" customHeight="1">
      <c r="B141" s="300" t="s">
        <v>465</v>
      </c>
      <c r="C141" s="365"/>
      <c r="D141" s="425" t="s">
        <v>484</v>
      </c>
      <c r="F141" s="30"/>
      <c r="G141" s="228"/>
      <c r="H141" s="222"/>
      <c r="I141" s="222"/>
      <c r="J141" s="222"/>
      <c r="K141" s="222"/>
      <c r="L141" s="222"/>
      <c r="M141" s="222"/>
      <c r="N141" s="222"/>
      <c r="O141" s="222"/>
      <c r="P141" s="222"/>
      <c r="Q141" s="224"/>
      <c r="R141" s="35"/>
      <c r="S141" s="33"/>
    </row>
    <row r="142" spans="2:19" ht="15" customHeight="1">
      <c r="B142" s="300" t="s">
        <v>466</v>
      </c>
      <c r="C142" s="341" t="s">
        <v>433</v>
      </c>
      <c r="D142" s="417" t="s">
        <v>485</v>
      </c>
      <c r="F142" s="30"/>
      <c r="G142" s="228"/>
      <c r="H142" s="222"/>
      <c r="I142" s="222"/>
      <c r="J142" s="222"/>
      <c r="K142" s="222"/>
      <c r="L142" s="222"/>
      <c r="M142" s="222"/>
      <c r="N142" s="222"/>
      <c r="O142" s="222"/>
      <c r="P142" s="222"/>
      <c r="Q142" s="224"/>
      <c r="R142" s="35"/>
      <c r="S142" s="33"/>
    </row>
    <row r="143" spans="2:19" ht="24.95" customHeight="1">
      <c r="B143" s="308" t="s">
        <v>594</v>
      </c>
      <c r="C143" s="348" t="s">
        <v>660</v>
      </c>
      <c r="D143" s="417" t="s">
        <v>454</v>
      </c>
      <c r="F143" s="30"/>
      <c r="G143" s="241" t="s">
        <v>25</v>
      </c>
      <c r="H143" s="692"/>
      <c r="I143" s="692"/>
      <c r="J143" s="692"/>
      <c r="K143" s="692"/>
      <c r="L143" s="692"/>
      <c r="M143" s="692"/>
      <c r="N143" s="692"/>
      <c r="O143" s="692"/>
      <c r="P143" s="247"/>
      <c r="Q143" s="224"/>
      <c r="R143" s="35"/>
      <c r="S143" s="33"/>
    </row>
    <row r="144" spans="2:19" ht="24.95" customHeight="1">
      <c r="B144" s="300" t="s">
        <v>593</v>
      </c>
      <c r="C144" s="348" t="s">
        <v>661</v>
      </c>
      <c r="D144" s="417" t="s">
        <v>455</v>
      </c>
      <c r="F144" s="30"/>
      <c r="G144" s="241" t="s">
        <v>60</v>
      </c>
      <c r="H144" s="693"/>
      <c r="I144" s="693"/>
      <c r="J144" s="693"/>
      <c r="K144" s="693"/>
      <c r="L144" s="693"/>
      <c r="M144" s="693"/>
      <c r="N144" s="693"/>
      <c r="O144" s="693"/>
      <c r="P144" s="247"/>
      <c r="Q144" s="224"/>
      <c r="R144" s="35"/>
      <c r="S144" s="33"/>
    </row>
    <row r="145" spans="2:19" ht="24.95" customHeight="1">
      <c r="B145" s="308" t="s">
        <v>598</v>
      </c>
      <c r="C145" s="348" t="s">
        <v>662</v>
      </c>
      <c r="D145" s="417" t="s">
        <v>463</v>
      </c>
      <c r="F145" s="30"/>
      <c r="G145" s="241" t="s">
        <v>57</v>
      </c>
      <c r="H145" s="197"/>
      <c r="I145" s="203"/>
      <c r="J145" s="203"/>
      <c r="K145" s="203"/>
      <c r="L145" s="203"/>
      <c r="M145" s="203"/>
      <c r="N145" s="203"/>
      <c r="O145" s="203"/>
      <c r="P145" s="203"/>
      <c r="Q145" s="224"/>
      <c r="R145" s="35"/>
      <c r="S145" s="33"/>
    </row>
    <row r="146" spans="2:19" ht="24.95" customHeight="1">
      <c r="B146" s="300" t="s">
        <v>597</v>
      </c>
      <c r="C146" s="365"/>
      <c r="D146" s="417" t="s">
        <v>797</v>
      </c>
      <c r="F146" s="30"/>
      <c r="G146" s="703" t="s">
        <v>191</v>
      </c>
      <c r="H146" s="704"/>
      <c r="I146" s="704"/>
      <c r="J146" s="704"/>
      <c r="K146" s="704"/>
      <c r="L146" s="704"/>
      <c r="M146" s="704"/>
      <c r="N146" s="198"/>
      <c r="O146" s="198"/>
      <c r="P146" s="240"/>
      <c r="Q146" s="224"/>
      <c r="R146" s="35"/>
      <c r="S146" s="33"/>
    </row>
    <row r="147" spans="2:19" ht="24.95" customHeight="1">
      <c r="B147" s="465"/>
      <c r="C147" s="341" t="s">
        <v>277</v>
      </c>
      <c r="D147" s="417" t="s">
        <v>798</v>
      </c>
      <c r="F147" s="30"/>
      <c r="G147" s="225"/>
      <c r="H147" s="203"/>
      <c r="I147" s="202"/>
      <c r="J147" s="242"/>
      <c r="K147" s="219"/>
      <c r="L147" s="202"/>
      <c r="M147" s="242"/>
      <c r="N147" s="219"/>
      <c r="O147" s="203"/>
      <c r="P147" s="203"/>
      <c r="Q147" s="224"/>
      <c r="R147" s="35"/>
      <c r="S147" s="33"/>
    </row>
    <row r="148" spans="2:19" ht="24.95" customHeight="1">
      <c r="B148" s="341" t="s">
        <v>601</v>
      </c>
      <c r="C148" s="355" t="s">
        <v>663</v>
      </c>
      <c r="D148" s="417" t="s">
        <v>799</v>
      </c>
      <c r="F148" s="30"/>
      <c r="G148" s="700" t="s">
        <v>351</v>
      </c>
      <c r="H148" s="701"/>
      <c r="I148" s="705"/>
      <c r="J148" s="705"/>
      <c r="K148" s="705"/>
      <c r="L148" s="705"/>
      <c r="M148" s="705"/>
      <c r="N148" s="705"/>
      <c r="O148" s="705"/>
      <c r="P148" s="248"/>
      <c r="Q148" s="224"/>
      <c r="R148" s="35"/>
      <c r="S148" s="33"/>
    </row>
    <row r="149" spans="2:19" ht="24.95" customHeight="1">
      <c r="B149" s="300" t="s">
        <v>602</v>
      </c>
      <c r="C149" s="348" t="s">
        <v>664</v>
      </c>
      <c r="D149" s="522" t="s">
        <v>815</v>
      </c>
      <c r="F149" s="30"/>
      <c r="G149" s="700" t="s">
        <v>44</v>
      </c>
      <c r="H149" s="701"/>
      <c r="I149" s="702"/>
      <c r="J149" s="702"/>
      <c r="K149" s="702"/>
      <c r="L149" s="702"/>
      <c r="M149" s="702"/>
      <c r="N149" s="702"/>
      <c r="O149" s="702"/>
      <c r="P149" s="249"/>
      <c r="Q149" s="224"/>
      <c r="R149" s="35"/>
      <c r="S149" s="33"/>
    </row>
    <row r="150" spans="2:19" ht="24.95" customHeight="1">
      <c r="B150" s="300" t="s">
        <v>603</v>
      </c>
      <c r="C150" s="348" t="s">
        <v>665</v>
      </c>
      <c r="D150" s="425" t="s">
        <v>464</v>
      </c>
      <c r="F150" s="30"/>
      <c r="G150" s="700" t="s">
        <v>45</v>
      </c>
      <c r="H150" s="701"/>
      <c r="I150" s="702"/>
      <c r="J150" s="702"/>
      <c r="K150" s="702"/>
      <c r="L150" s="702"/>
      <c r="M150" s="702"/>
      <c r="N150" s="702"/>
      <c r="O150" s="702"/>
      <c r="P150" s="248"/>
      <c r="Q150" s="229"/>
      <c r="R150" s="35"/>
      <c r="S150" s="33"/>
    </row>
    <row r="151" spans="2:19" ht="24.95" customHeight="1">
      <c r="B151" s="338"/>
      <c r="C151" s="348" t="s">
        <v>666</v>
      </c>
      <c r="D151" s="417" t="s">
        <v>431</v>
      </c>
      <c r="F151" s="30"/>
      <c r="G151" s="230"/>
      <c r="H151" s="213" t="s">
        <v>26</v>
      </c>
      <c r="I151" s="610"/>
      <c r="J151" s="610"/>
      <c r="K151" s="217"/>
      <c r="L151" s="203"/>
      <c r="M151" s="203"/>
      <c r="N151" s="203"/>
      <c r="O151" s="231"/>
      <c r="P151" s="231"/>
      <c r="Q151" s="232"/>
      <c r="R151" s="35"/>
      <c r="S151" s="33"/>
    </row>
    <row r="152" spans="2:19" ht="24.95" customHeight="1">
      <c r="B152" s="341" t="s">
        <v>604</v>
      </c>
      <c r="C152" s="348" t="s">
        <v>667</v>
      </c>
      <c r="D152" s="417" t="s">
        <v>465</v>
      </c>
      <c r="F152" s="30"/>
      <c r="G152" s="230"/>
      <c r="H152" s="245"/>
      <c r="I152" s="213"/>
      <c r="J152" s="219"/>
      <c r="K152" s="215"/>
      <c r="L152" s="203"/>
      <c r="M152" s="203"/>
      <c r="N152" s="203"/>
      <c r="O152" s="231"/>
      <c r="P152" s="231"/>
      <c r="Q152" s="232"/>
      <c r="R152" s="35"/>
      <c r="S152" s="33"/>
    </row>
    <row r="153" spans="2:19" ht="24.95" customHeight="1">
      <c r="B153" s="313" t="s">
        <v>607</v>
      </c>
      <c r="C153" s="348" t="s">
        <v>668</v>
      </c>
      <c r="D153" s="417" t="s">
        <v>466</v>
      </c>
      <c r="F153" s="30"/>
      <c r="G153" s="233"/>
      <c r="H153" s="667" t="s">
        <v>64</v>
      </c>
      <c r="I153" s="667"/>
      <c r="J153" s="667"/>
      <c r="K153" s="667"/>
      <c r="L153" s="667"/>
      <c r="M153" s="667"/>
      <c r="N153" s="667"/>
      <c r="O153" s="667"/>
      <c r="P153" s="243"/>
      <c r="Q153" s="232"/>
      <c r="R153" s="35"/>
      <c r="S153" s="33"/>
    </row>
    <row r="154" spans="2:19" ht="24.95" customHeight="1">
      <c r="B154" s="313" t="s">
        <v>610</v>
      </c>
      <c r="C154" s="348" t="s">
        <v>669</v>
      </c>
      <c r="D154" s="417" t="s">
        <v>593</v>
      </c>
      <c r="F154" s="30"/>
      <c r="G154" s="241" t="s">
        <v>0</v>
      </c>
      <c r="H154" s="692"/>
      <c r="I154" s="692"/>
      <c r="J154" s="692"/>
      <c r="K154" s="692"/>
      <c r="L154" s="692"/>
      <c r="M154" s="692"/>
      <c r="N154" s="692"/>
      <c r="O154" s="692"/>
      <c r="P154" s="250"/>
      <c r="Q154" s="232"/>
      <c r="R154" s="35"/>
      <c r="S154" s="33"/>
    </row>
    <row r="155" spans="2:19" ht="24.95" customHeight="1">
      <c r="B155" s="308" t="s">
        <v>613</v>
      </c>
      <c r="C155" s="298"/>
      <c r="D155" s="413" t="s">
        <v>594</v>
      </c>
      <c r="F155" s="30"/>
      <c r="G155" s="241" t="s">
        <v>3</v>
      </c>
      <c r="H155" s="693"/>
      <c r="I155" s="693"/>
      <c r="J155" s="693"/>
      <c r="K155" s="693"/>
      <c r="L155" s="693"/>
      <c r="M155" s="693"/>
      <c r="N155" s="693"/>
      <c r="O155" s="693"/>
      <c r="P155" s="250"/>
      <c r="Q155" s="232"/>
      <c r="R155" s="35"/>
      <c r="S155" s="33"/>
    </row>
    <row r="156" spans="2:19" ht="24.95" customHeight="1">
      <c r="B156" s="300" t="s">
        <v>186</v>
      </c>
      <c r="C156" s="398" t="s">
        <v>785</v>
      </c>
      <c r="D156" s="417" t="s">
        <v>597</v>
      </c>
      <c r="F156" s="30"/>
      <c r="G156" s="241" t="s">
        <v>2</v>
      </c>
      <c r="H156" s="693"/>
      <c r="I156" s="693"/>
      <c r="J156" s="693"/>
      <c r="K156" s="693"/>
      <c r="L156" s="693"/>
      <c r="M156" s="693"/>
      <c r="N156" s="693"/>
      <c r="O156" s="693"/>
      <c r="P156" s="250"/>
      <c r="Q156" s="232"/>
      <c r="R156" s="35"/>
      <c r="S156" s="33"/>
    </row>
    <row r="157" spans="2:19" ht="24.95" customHeight="1">
      <c r="B157" s="300" t="s">
        <v>616</v>
      </c>
      <c r="C157" s="524" t="s">
        <v>830</v>
      </c>
      <c r="D157" s="413" t="s">
        <v>598</v>
      </c>
      <c r="F157" s="30"/>
      <c r="G157" s="226"/>
      <c r="H157" s="211"/>
      <c r="I157" s="212"/>
      <c r="J157" s="212"/>
      <c r="K157" s="212"/>
      <c r="L157" s="212"/>
      <c r="M157" s="214"/>
      <c r="N157" s="214"/>
      <c r="O157" s="203"/>
      <c r="P157" s="203"/>
      <c r="Q157" s="232"/>
      <c r="R157" s="35"/>
      <c r="S157" s="33"/>
    </row>
    <row r="158" spans="2:19" ht="24.95" customHeight="1">
      <c r="B158" s="300" t="s">
        <v>619</v>
      </c>
      <c r="C158" s="524" t="s">
        <v>831</v>
      </c>
      <c r="D158" s="465"/>
      <c r="F158" s="30"/>
      <c r="G158" s="241" t="s">
        <v>0</v>
      </c>
      <c r="H158" s="692"/>
      <c r="I158" s="692"/>
      <c r="J158" s="692"/>
      <c r="K158" s="692"/>
      <c r="L158" s="692"/>
      <c r="M158" s="692"/>
      <c r="N158" s="692"/>
      <c r="O158" s="692"/>
      <c r="P158" s="250"/>
      <c r="Q158" s="232"/>
      <c r="R158" s="35"/>
      <c r="S158" s="33"/>
    </row>
    <row r="159" spans="2:19" ht="24.95" customHeight="1" thickBot="1">
      <c r="B159" s="338"/>
      <c r="C159" s="526" t="s">
        <v>832</v>
      </c>
      <c r="D159" s="341" t="s">
        <v>601</v>
      </c>
      <c r="F159" s="30"/>
      <c r="G159" s="241" t="s">
        <v>3</v>
      </c>
      <c r="H159" s="693"/>
      <c r="I159" s="693"/>
      <c r="J159" s="693"/>
      <c r="K159" s="693"/>
      <c r="L159" s="693"/>
      <c r="M159" s="693"/>
      <c r="N159" s="693"/>
      <c r="O159" s="693"/>
      <c r="P159" s="250"/>
      <c r="Q159" s="232"/>
      <c r="R159" s="35"/>
      <c r="S159" s="33"/>
    </row>
    <row r="160" spans="2:19" ht="24.95" customHeight="1">
      <c r="B160" s="341" t="s">
        <v>51</v>
      </c>
      <c r="C160" s="485"/>
      <c r="D160" s="417" t="s">
        <v>602</v>
      </c>
      <c r="F160" s="30"/>
      <c r="G160" s="241" t="s">
        <v>2</v>
      </c>
      <c r="H160" s="693"/>
      <c r="I160" s="693"/>
      <c r="J160" s="693"/>
      <c r="K160" s="693"/>
      <c r="L160" s="693"/>
      <c r="M160" s="693"/>
      <c r="N160" s="693"/>
      <c r="O160" s="693"/>
      <c r="P160" s="250"/>
      <c r="Q160" s="232"/>
      <c r="R160" s="35"/>
      <c r="S160" s="33"/>
    </row>
    <row r="161" spans="2:19" ht="24.95" customHeight="1">
      <c r="B161" s="300" t="s">
        <v>502</v>
      </c>
      <c r="C161" s="336" t="s">
        <v>276</v>
      </c>
      <c r="D161" s="417" t="s">
        <v>603</v>
      </c>
      <c r="F161" s="30"/>
      <c r="G161" s="226"/>
      <c r="H161" s="211"/>
      <c r="I161" s="212"/>
      <c r="J161" s="212"/>
      <c r="K161" s="212"/>
      <c r="L161" s="212"/>
      <c r="M161" s="214"/>
      <c r="N161" s="214"/>
      <c r="O161" s="216"/>
      <c r="P161" s="216"/>
      <c r="Q161" s="232"/>
      <c r="R161" s="35"/>
      <c r="S161" s="33"/>
    </row>
    <row r="162" spans="2:19" ht="24.95" customHeight="1">
      <c r="B162" s="300" t="s">
        <v>505</v>
      </c>
      <c r="C162" s="348" t="s">
        <v>670</v>
      </c>
      <c r="D162" s="338"/>
      <c r="F162" s="30"/>
      <c r="G162" s="241" t="s">
        <v>0</v>
      </c>
      <c r="H162" s="692"/>
      <c r="I162" s="692"/>
      <c r="J162" s="692"/>
      <c r="K162" s="692"/>
      <c r="L162" s="692"/>
      <c r="M162" s="692"/>
      <c r="N162" s="692"/>
      <c r="O162" s="692"/>
      <c r="P162" s="250"/>
      <c r="Q162" s="232"/>
      <c r="R162" s="35"/>
      <c r="S162" s="33"/>
    </row>
    <row r="163" spans="2:19" ht="24.95" customHeight="1">
      <c r="B163" s="300" t="s">
        <v>508</v>
      </c>
      <c r="C163" s="348" t="s">
        <v>671</v>
      </c>
      <c r="D163" s="341" t="s">
        <v>604</v>
      </c>
      <c r="F163" s="30"/>
      <c r="G163" s="241" t="s">
        <v>3</v>
      </c>
      <c r="H163" s="693"/>
      <c r="I163" s="693"/>
      <c r="J163" s="693"/>
      <c r="K163" s="693"/>
      <c r="L163" s="693"/>
      <c r="M163" s="693"/>
      <c r="N163" s="693"/>
      <c r="O163" s="693"/>
      <c r="P163" s="250"/>
      <c r="Q163" s="232"/>
      <c r="R163" s="35"/>
      <c r="S163" s="33"/>
    </row>
    <row r="164" spans="2:19" ht="24.95" customHeight="1">
      <c r="B164" s="300" t="s">
        <v>818</v>
      </c>
      <c r="C164" s="365"/>
      <c r="D164" s="431" t="s">
        <v>607</v>
      </c>
      <c r="F164" s="30"/>
      <c r="G164" s="241" t="s">
        <v>2</v>
      </c>
      <c r="H164" s="693"/>
      <c r="I164" s="693"/>
      <c r="J164" s="693"/>
      <c r="K164" s="693"/>
      <c r="L164" s="693"/>
      <c r="M164" s="693"/>
      <c r="N164" s="693"/>
      <c r="O164" s="693"/>
      <c r="P164" s="250"/>
      <c r="Q164" s="232"/>
      <c r="R164" s="35"/>
      <c r="S164" s="33"/>
    </row>
    <row r="165" spans="2:19" ht="15" customHeight="1">
      <c r="B165" s="300" t="s">
        <v>819</v>
      </c>
      <c r="C165" s="336" t="s">
        <v>441</v>
      </c>
      <c r="D165" s="407" t="s">
        <v>610</v>
      </c>
      <c r="F165" s="30"/>
      <c r="G165" s="226"/>
      <c r="H165" s="211"/>
      <c r="I165" s="211"/>
      <c r="J165" s="211"/>
      <c r="K165" s="211"/>
      <c r="L165" s="211"/>
      <c r="M165" s="211"/>
      <c r="N165" s="216"/>
      <c r="O165" s="216"/>
      <c r="P165" s="216"/>
      <c r="Q165" s="232"/>
      <c r="R165" s="35"/>
      <c r="S165" s="33"/>
    </row>
    <row r="166" spans="2:19" ht="15" customHeight="1">
      <c r="B166" s="300" t="s">
        <v>821</v>
      </c>
      <c r="C166" s="348" t="s">
        <v>672</v>
      </c>
      <c r="D166" s="413" t="s">
        <v>613</v>
      </c>
      <c r="F166" s="30"/>
      <c r="G166" s="226"/>
      <c r="H166" s="211"/>
      <c r="I166" s="211"/>
      <c r="J166" s="211"/>
      <c r="K166" s="211"/>
      <c r="L166" s="211"/>
      <c r="M166" s="211"/>
      <c r="N166" s="216"/>
      <c r="O166" s="216"/>
      <c r="P166" s="216"/>
      <c r="Q166" s="232"/>
      <c r="R166" s="35"/>
      <c r="S166" s="33"/>
    </row>
    <row r="167" spans="2:19" ht="15" customHeight="1">
      <c r="B167" s="469"/>
      <c r="C167" s="348" t="s">
        <v>673</v>
      </c>
      <c r="D167" s="417" t="s">
        <v>186</v>
      </c>
      <c r="F167" s="30"/>
      <c r="G167" s="253"/>
      <c r="H167" s="251"/>
      <c r="I167" s="251"/>
      <c r="J167" s="251"/>
      <c r="K167" s="251"/>
      <c r="L167" s="251"/>
      <c r="M167" s="251"/>
      <c r="N167" s="251"/>
      <c r="O167" s="251"/>
      <c r="P167" s="251"/>
      <c r="Q167" s="254"/>
      <c r="R167" s="35"/>
      <c r="S167" s="33"/>
    </row>
    <row r="168" spans="2:19" ht="15" customHeight="1">
      <c r="B168" s="341" t="s">
        <v>475</v>
      </c>
      <c r="C168" s="348" t="s">
        <v>728</v>
      </c>
      <c r="D168" s="417" t="s">
        <v>318</v>
      </c>
      <c r="F168" s="30"/>
      <c r="G168" s="226"/>
      <c r="H168" s="211"/>
      <c r="I168" s="211"/>
      <c r="J168" s="211"/>
      <c r="K168" s="211"/>
      <c r="L168" s="211"/>
      <c r="M168" s="211"/>
      <c r="N168" s="210"/>
      <c r="O168" s="203"/>
      <c r="P168" s="203"/>
      <c r="Q168" s="232"/>
      <c r="R168" s="35"/>
      <c r="S168" s="33"/>
    </row>
    <row r="169" spans="2:19" ht="24.95" customHeight="1">
      <c r="B169" s="300" t="s">
        <v>622</v>
      </c>
      <c r="C169" s="469"/>
      <c r="D169" s="417" t="s">
        <v>319</v>
      </c>
      <c r="F169" s="30"/>
      <c r="G169" s="239" t="s">
        <v>58</v>
      </c>
      <c r="H169" s="692"/>
      <c r="I169" s="692"/>
      <c r="J169" s="692"/>
      <c r="K169" s="692"/>
      <c r="L169" s="692"/>
      <c r="M169" s="692"/>
      <c r="N169" s="692"/>
      <c r="O169" s="692"/>
      <c r="P169" s="247"/>
      <c r="Q169" s="232"/>
      <c r="R169" s="35"/>
      <c r="S169" s="33"/>
    </row>
    <row r="170" spans="2:19" ht="24.95" customHeight="1">
      <c r="B170" s="308" t="s">
        <v>824</v>
      </c>
      <c r="C170" s="341" t="s">
        <v>389</v>
      </c>
      <c r="D170" s="365"/>
      <c r="F170" s="30"/>
      <c r="G170" s="239" t="s">
        <v>61</v>
      </c>
      <c r="H170" s="693"/>
      <c r="I170" s="693"/>
      <c r="J170" s="693"/>
      <c r="K170" s="693"/>
      <c r="L170" s="693"/>
      <c r="M170" s="693"/>
      <c r="N170" s="693"/>
      <c r="O170" s="693"/>
      <c r="P170" s="247"/>
      <c r="Q170" s="232"/>
      <c r="R170" s="35"/>
      <c r="S170" s="33"/>
    </row>
    <row r="171" spans="2:19" ht="24.95" customHeight="1">
      <c r="B171" s="300" t="s">
        <v>825</v>
      </c>
      <c r="C171" s="380" t="s">
        <v>732</v>
      </c>
      <c r="D171" s="341" t="s">
        <v>51</v>
      </c>
      <c r="F171" s="30"/>
      <c r="G171" s="239" t="s">
        <v>57</v>
      </c>
      <c r="H171" s="610"/>
      <c r="I171" s="610"/>
      <c r="J171" s="610"/>
      <c r="K171" s="217"/>
      <c r="L171" s="217"/>
      <c r="M171" s="217"/>
      <c r="N171" s="217"/>
      <c r="O171" s="217"/>
      <c r="P171" s="217"/>
      <c r="Q171" s="232"/>
      <c r="R171" s="35"/>
      <c r="S171" s="33"/>
    </row>
    <row r="172" spans="2:19" ht="24.95" customHeight="1">
      <c r="B172" s="300" t="s">
        <v>826</v>
      </c>
      <c r="C172" s="348" t="s">
        <v>733</v>
      </c>
      <c r="D172" s="417" t="s">
        <v>502</v>
      </c>
      <c r="F172" s="30"/>
      <c r="G172" s="239" t="s">
        <v>46</v>
      </c>
      <c r="H172" s="611"/>
      <c r="I172" s="610"/>
      <c r="J172" s="610"/>
      <c r="K172" s="218"/>
      <c r="L172" s="218"/>
      <c r="M172" s="218"/>
      <c r="N172" s="218"/>
      <c r="O172" s="218"/>
      <c r="P172" s="218"/>
      <c r="Q172" s="232"/>
      <c r="R172" s="35"/>
      <c r="S172" s="33"/>
    </row>
    <row r="173" spans="2:19" ht="15.75" customHeight="1">
      <c r="B173" s="365"/>
      <c r="C173" s="348" t="s">
        <v>734</v>
      </c>
      <c r="D173" s="417" t="s">
        <v>505</v>
      </c>
      <c r="F173" s="30"/>
      <c r="G173" s="234"/>
      <c r="H173" s="244"/>
      <c r="I173" s="220"/>
      <c r="J173" s="220"/>
      <c r="K173" s="218"/>
      <c r="L173" s="202"/>
      <c r="M173" s="218"/>
      <c r="N173" s="218"/>
      <c r="O173" s="218"/>
      <c r="P173" s="218"/>
      <c r="Q173" s="232"/>
      <c r="R173" s="35"/>
      <c r="S173" s="33"/>
    </row>
    <row r="174" spans="2:19" ht="15.75" customHeight="1">
      <c r="B174" s="341" t="s">
        <v>476</v>
      </c>
      <c r="C174" s="348" t="s">
        <v>735</v>
      </c>
      <c r="D174" s="417" t="s">
        <v>508</v>
      </c>
      <c r="F174" s="30"/>
      <c r="G174" s="235"/>
      <c r="H174" s="209"/>
      <c r="I174" s="218"/>
      <c r="J174" s="218"/>
      <c r="K174" s="218"/>
      <c r="L174" s="209"/>
      <c r="M174" s="218"/>
      <c r="N174" s="218"/>
      <c r="O174" s="218"/>
      <c r="P174" s="218"/>
      <c r="Q174" s="232"/>
      <c r="R174" s="35"/>
      <c r="S174" s="33"/>
    </row>
    <row r="175" spans="2:19" ht="15.75" customHeight="1">
      <c r="B175" s="300" t="s">
        <v>323</v>
      </c>
      <c r="C175" s="348" t="s">
        <v>736</v>
      </c>
      <c r="D175" s="417" t="s">
        <v>842</v>
      </c>
      <c r="F175" s="30"/>
      <c r="G175" s="689"/>
      <c r="H175" s="690"/>
      <c r="I175" s="690"/>
      <c r="J175" s="690"/>
      <c r="K175" s="690"/>
      <c r="L175" s="690"/>
      <c r="M175" s="690"/>
      <c r="N175" s="690"/>
      <c r="O175" s="690"/>
      <c r="P175" s="690"/>
      <c r="Q175" s="691"/>
      <c r="R175" s="35"/>
      <c r="S175" s="33"/>
    </row>
    <row r="176" spans="2:19" ht="15.75" customHeight="1">
      <c r="B176" s="300" t="s">
        <v>258</v>
      </c>
      <c r="C176" s="348" t="s">
        <v>737</v>
      </c>
      <c r="D176" s="417" t="s">
        <v>843</v>
      </c>
      <c r="F176" s="30"/>
      <c r="G176" s="260" t="s">
        <v>778</v>
      </c>
      <c r="H176" s="261"/>
      <c r="I176" s="261"/>
      <c r="J176" s="218"/>
      <c r="K176" s="218"/>
      <c r="L176" s="209"/>
      <c r="M176" s="218"/>
      <c r="N176" s="218"/>
      <c r="O176" s="218"/>
      <c r="P176" s="218"/>
      <c r="Q176" s="232"/>
      <c r="R176" s="35"/>
      <c r="S176" s="33"/>
    </row>
    <row r="177" spans="2:19" ht="15.75" customHeight="1">
      <c r="B177" s="300" t="s">
        <v>257</v>
      </c>
      <c r="C177" s="348" t="s">
        <v>738</v>
      </c>
      <c r="D177" s="417" t="s">
        <v>844</v>
      </c>
      <c r="F177" s="30"/>
      <c r="G177" s="234" t="s">
        <v>790</v>
      </c>
      <c r="H177" s="261"/>
      <c r="I177" s="261"/>
      <c r="J177" s="218"/>
      <c r="K177" s="218"/>
      <c r="L177" s="209"/>
      <c r="M177" s="218"/>
      <c r="N177" s="218"/>
      <c r="O177" s="218"/>
      <c r="P177" s="218"/>
      <c r="Q177" s="232"/>
      <c r="R177" s="35"/>
      <c r="S177" s="33"/>
    </row>
    <row r="178" spans="2:19" ht="15.75" customHeight="1" thickBot="1">
      <c r="B178" s="365"/>
      <c r="C178" s="345" t="s">
        <v>729</v>
      </c>
      <c r="D178" s="365"/>
      <c r="F178" s="30"/>
      <c r="G178" s="262"/>
      <c r="H178" s="237"/>
      <c r="I178" s="236"/>
      <c r="J178" s="236"/>
      <c r="K178" s="236"/>
      <c r="L178" s="237"/>
      <c r="M178" s="236"/>
      <c r="N178" s="236"/>
      <c r="O178" s="236"/>
      <c r="P178" s="236"/>
      <c r="Q178" s="238"/>
      <c r="R178" s="35"/>
      <c r="S178" s="33"/>
    </row>
    <row r="179" spans="2:19" ht="15" customHeight="1">
      <c r="B179" s="341" t="s">
        <v>470</v>
      </c>
      <c r="C179" s="345" t="s">
        <v>730</v>
      </c>
      <c r="D179" s="341" t="s">
        <v>475</v>
      </c>
      <c r="N179" s="35"/>
      <c r="O179" s="33"/>
    </row>
    <row r="180" spans="2:19" ht="15" customHeight="1">
      <c r="B180" s="300" t="s">
        <v>468</v>
      </c>
      <c r="C180" s="365"/>
      <c r="D180" s="417" t="s">
        <v>355</v>
      </c>
      <c r="F180" s="30"/>
      <c r="R180" s="35"/>
      <c r="S180" s="33"/>
    </row>
    <row r="181" spans="2:19" ht="15" customHeight="1">
      <c r="B181" s="300" t="s">
        <v>469</v>
      </c>
      <c r="C181" s="368" t="s">
        <v>740</v>
      </c>
      <c r="D181" s="413" t="s">
        <v>824</v>
      </c>
      <c r="F181" s="30"/>
      <c r="R181" s="35"/>
      <c r="S181" s="33"/>
    </row>
    <row r="182" spans="2:19" ht="15" customHeight="1">
      <c r="B182" s="365"/>
      <c r="C182" s="365"/>
      <c r="D182" s="417" t="s">
        <v>825</v>
      </c>
      <c r="F182" s="30"/>
      <c r="R182" s="35"/>
      <c r="S182" s="33"/>
    </row>
    <row r="183" spans="2:19" ht="15" customHeight="1">
      <c r="B183" s="341" t="s">
        <v>52</v>
      </c>
      <c r="C183" s="341" t="s">
        <v>744</v>
      </c>
      <c r="D183" s="417" t="s">
        <v>826</v>
      </c>
      <c r="F183" s="30"/>
      <c r="R183" s="35"/>
      <c r="S183" s="33"/>
    </row>
    <row r="184" spans="2:19" ht="15" customHeight="1" thickBot="1">
      <c r="B184" s="319" t="s">
        <v>640</v>
      </c>
      <c r="C184" s="373" t="s">
        <v>741</v>
      </c>
      <c r="D184" s="365"/>
      <c r="F184" s="30"/>
      <c r="R184" s="35"/>
      <c r="S184" s="33"/>
    </row>
    <row r="185" spans="2:19">
      <c r="C185" s="365"/>
      <c r="D185" s="341" t="s">
        <v>476</v>
      </c>
    </row>
    <row r="186" spans="2:19">
      <c r="C186" s="372" t="s">
        <v>265</v>
      </c>
      <c r="D186" s="417" t="s">
        <v>323</v>
      </c>
    </row>
    <row r="187" spans="2:19">
      <c r="C187" s="371"/>
      <c r="D187" s="417" t="s">
        <v>258</v>
      </c>
    </row>
    <row r="188" spans="2:19">
      <c r="C188" s="341" t="s">
        <v>268</v>
      </c>
      <c r="D188" s="417" t="s">
        <v>257</v>
      </c>
    </row>
    <row r="189" spans="2:19">
      <c r="B189" s="176"/>
      <c r="C189" s="345" t="s">
        <v>745</v>
      </c>
      <c r="D189" s="365"/>
    </row>
    <row r="190" spans="2:19">
      <c r="B190" s="174"/>
      <c r="C190" s="365"/>
      <c r="D190" s="341" t="s">
        <v>470</v>
      </c>
    </row>
    <row r="191" spans="2:19">
      <c r="C191" s="341" t="s">
        <v>269</v>
      </c>
      <c r="D191" s="417" t="s">
        <v>468</v>
      </c>
    </row>
    <row r="192" spans="2:19" s="23" customFormat="1">
      <c r="B192" s="108"/>
      <c r="C192" s="345" t="s">
        <v>747</v>
      </c>
      <c r="D192" s="417" t="s">
        <v>469</v>
      </c>
    </row>
    <row r="193" spans="2:4" s="175" customFormat="1">
      <c r="B193" s="108"/>
      <c r="C193" s="345" t="s">
        <v>749</v>
      </c>
      <c r="D193" s="365"/>
    </row>
    <row r="194" spans="2:4">
      <c r="C194" s="365"/>
      <c r="D194" s="341" t="s">
        <v>52</v>
      </c>
    </row>
    <row r="195" spans="2:4">
      <c r="C195" s="341" t="s">
        <v>270</v>
      </c>
      <c r="D195" s="417" t="s">
        <v>91</v>
      </c>
    </row>
    <row r="196" spans="2:4" ht="48">
      <c r="C196" s="348" t="s">
        <v>751</v>
      </c>
      <c r="D196" s="365"/>
    </row>
    <row r="197" spans="2:4">
      <c r="C197" s="365"/>
      <c r="D197" s="324" t="s">
        <v>54</v>
      </c>
    </row>
    <row r="198" spans="2:4">
      <c r="C198" s="341" t="s">
        <v>271</v>
      </c>
      <c r="D198" s="326" t="s">
        <v>106</v>
      </c>
    </row>
    <row r="199" spans="2:4" ht="48">
      <c r="C199" s="348" t="s">
        <v>753</v>
      </c>
      <c r="D199" s="326" t="s">
        <v>107</v>
      </c>
    </row>
    <row r="200" spans="2:4" ht="48">
      <c r="C200" s="348" t="s">
        <v>755</v>
      </c>
      <c r="D200" s="326" t="s">
        <v>108</v>
      </c>
    </row>
    <row r="201" spans="2:4">
      <c r="C201" s="345" t="s">
        <v>757</v>
      </c>
      <c r="D201" s="326" t="s">
        <v>109</v>
      </c>
    </row>
    <row r="202" spans="2:4">
      <c r="C202" s="365"/>
      <c r="D202" s="326" t="s">
        <v>111</v>
      </c>
    </row>
    <row r="203" spans="2:4">
      <c r="C203" s="341" t="s">
        <v>272</v>
      </c>
      <c r="D203" s="326" t="s">
        <v>112</v>
      </c>
    </row>
    <row r="204" spans="2:4" ht="48">
      <c r="C204" s="348" t="s">
        <v>759</v>
      </c>
      <c r="D204" s="326" t="s">
        <v>104</v>
      </c>
    </row>
    <row r="205" spans="2:4" ht="48">
      <c r="C205" s="348" t="s">
        <v>761</v>
      </c>
      <c r="D205" s="326" t="s">
        <v>105</v>
      </c>
    </row>
    <row r="206" spans="2:4" ht="60">
      <c r="C206" s="348" t="s">
        <v>763</v>
      </c>
      <c r="D206" s="327" t="s">
        <v>89</v>
      </c>
    </row>
    <row r="207" spans="2:4">
      <c r="C207" s="345" t="s">
        <v>765</v>
      </c>
      <c r="D207" s="327" t="s">
        <v>131</v>
      </c>
    </row>
    <row r="208" spans="2:4">
      <c r="C208" s="345" t="s">
        <v>767</v>
      </c>
      <c r="D208" s="326" t="s">
        <v>76</v>
      </c>
    </row>
    <row r="209" spans="3:4">
      <c r="C209" s="365"/>
      <c r="D209" s="384" t="s">
        <v>78</v>
      </c>
    </row>
    <row r="210" spans="3:4">
      <c r="C210" s="341" t="s">
        <v>273</v>
      </c>
      <c r="D210" s="326" t="s">
        <v>128</v>
      </c>
    </row>
    <row r="211" spans="3:4">
      <c r="C211" s="345" t="s">
        <v>342</v>
      </c>
      <c r="D211" s="384" t="s">
        <v>845</v>
      </c>
    </row>
    <row r="212" spans="3:4">
      <c r="C212" s="345" t="s">
        <v>343</v>
      </c>
      <c r="D212" s="326" t="s">
        <v>846</v>
      </c>
    </row>
    <row r="213" spans="3:4">
      <c r="C213" s="365"/>
      <c r="D213" s="327" t="s">
        <v>847</v>
      </c>
    </row>
    <row r="214" spans="3:4" ht="15.75" thickBot="1">
      <c r="C214" s="341" t="s">
        <v>274</v>
      </c>
      <c r="D214" s="386" t="s">
        <v>848</v>
      </c>
    </row>
    <row r="215" spans="3:4" ht="60">
      <c r="C215" s="348" t="s">
        <v>769</v>
      </c>
    </row>
    <row r="216" spans="3:4" ht="60">
      <c r="C216" s="348" t="s">
        <v>833</v>
      </c>
    </row>
    <row r="217" spans="3:4">
      <c r="C217" s="365"/>
    </row>
    <row r="218" spans="3:4">
      <c r="C218" s="341" t="s">
        <v>275</v>
      </c>
    </row>
    <row r="219" spans="3:4">
      <c r="C219" s="345" t="s">
        <v>345</v>
      </c>
    </row>
    <row r="220" spans="3:4">
      <c r="C220" s="345" t="s">
        <v>344</v>
      </c>
    </row>
    <row r="221" spans="3:4">
      <c r="C221" s="365"/>
    </row>
    <row r="222" spans="3:4">
      <c r="C222" s="341" t="s">
        <v>259</v>
      </c>
    </row>
    <row r="223" spans="3:4" ht="72">
      <c r="C223" s="348" t="s">
        <v>772</v>
      </c>
    </row>
    <row r="224" spans="3:4">
      <c r="C224" s="365"/>
    </row>
    <row r="225" spans="3:3">
      <c r="C225" s="341" t="s">
        <v>260</v>
      </c>
    </row>
    <row r="226" spans="3:3" ht="72">
      <c r="C226" s="348" t="s">
        <v>772</v>
      </c>
    </row>
    <row r="227" spans="3:3">
      <c r="C227" s="365"/>
    </row>
    <row r="228" spans="3:3">
      <c r="C228" s="341" t="s">
        <v>255</v>
      </c>
    </row>
    <row r="229" spans="3:3">
      <c r="C229" s="362" t="s">
        <v>774</v>
      </c>
    </row>
    <row r="230" spans="3:3">
      <c r="C230" s="365"/>
    </row>
    <row r="231" spans="3:3">
      <c r="C231" s="372" t="s">
        <v>266</v>
      </c>
    </row>
    <row r="232" spans="3:3">
      <c r="C232" s="365"/>
    </row>
    <row r="233" spans="3:3">
      <c r="C233" s="341" t="s">
        <v>52</v>
      </c>
    </row>
    <row r="234" spans="3:3" ht="139.5">
      <c r="C234" s="389" t="s">
        <v>834</v>
      </c>
    </row>
    <row r="235" spans="3:3" ht="116.25">
      <c r="C235" s="348" t="s">
        <v>836</v>
      </c>
    </row>
  </sheetData>
  <sheetProtection password="D665" sheet="1" objects="1" scenarios="1" selectLockedCells="1"/>
  <protectedRanges>
    <protectedRange password="DDBD" sqref="N74:N83 N92:N101" name="Range1_6_7"/>
    <protectedRange password="DDBD" sqref="K74:K83 K92:K101" name="Range1_8_3_1_2"/>
    <protectedRange password="DDBD" sqref="F108" name="Range1_8_2_1_2"/>
    <protectedRange password="DDBD" sqref="L118:L127" name="Range1_1_1_1_3"/>
  </protectedRanges>
  <mergeCells count="170">
    <mergeCell ref="H52:S52"/>
    <mergeCell ref="H51:S51"/>
    <mergeCell ref="F128:K129"/>
    <mergeCell ref="P119:S123"/>
    <mergeCell ref="P124:S130"/>
    <mergeCell ref="F84:O85"/>
    <mergeCell ref="G135:Q135"/>
    <mergeCell ref="H124:I124"/>
    <mergeCell ref="M124:N124"/>
    <mergeCell ref="H125:I125"/>
    <mergeCell ref="M125:N125"/>
    <mergeCell ref="H126:I126"/>
    <mergeCell ref="M126:N126"/>
    <mergeCell ref="M128:N128"/>
    <mergeCell ref="H118:I118"/>
    <mergeCell ref="F117:G117"/>
    <mergeCell ref="H108:I108"/>
    <mergeCell ref="F118:G118"/>
    <mergeCell ref="H122:I122"/>
    <mergeCell ref="M120:N120"/>
    <mergeCell ref="M122:N122"/>
    <mergeCell ref="H120:I120"/>
    <mergeCell ref="F120:G120"/>
    <mergeCell ref="M117:N117"/>
    <mergeCell ref="M127:N127"/>
    <mergeCell ref="H127:I127"/>
    <mergeCell ref="H123:I123"/>
    <mergeCell ref="F124:G124"/>
    <mergeCell ref="F125:G125"/>
    <mergeCell ref="F126:G126"/>
    <mergeCell ref="F127:G127"/>
    <mergeCell ref="F121:G121"/>
    <mergeCell ref="M121:N121"/>
    <mergeCell ref="F123:G123"/>
    <mergeCell ref="M123:N123"/>
    <mergeCell ref="H121:I121"/>
    <mergeCell ref="G150:H150"/>
    <mergeCell ref="I150:O150"/>
    <mergeCell ref="H143:O143"/>
    <mergeCell ref="H144:O144"/>
    <mergeCell ref="G146:M146"/>
    <mergeCell ref="G148:H148"/>
    <mergeCell ref="I148:O148"/>
    <mergeCell ref="G149:H149"/>
    <mergeCell ref="I149:O149"/>
    <mergeCell ref="H172:J172"/>
    <mergeCell ref="G175:Q175"/>
    <mergeCell ref="H162:O162"/>
    <mergeCell ref="H163:O163"/>
    <mergeCell ref="H164:O164"/>
    <mergeCell ref="H169:O169"/>
    <mergeCell ref="H170:O170"/>
    <mergeCell ref="H171:J171"/>
    <mergeCell ref="H154:O154"/>
    <mergeCell ref="H155:O155"/>
    <mergeCell ref="H156:O156"/>
    <mergeCell ref="H158:O158"/>
    <mergeCell ref="H159:O159"/>
    <mergeCell ref="H160:O160"/>
    <mergeCell ref="I151:J151"/>
    <mergeCell ref="H153:O153"/>
    <mergeCell ref="H138:O138"/>
    <mergeCell ref="H79:I79"/>
    <mergeCell ref="H78:I78"/>
    <mergeCell ref="P80:R80"/>
    <mergeCell ref="H80:I80"/>
    <mergeCell ref="F81:G81"/>
    <mergeCell ref="F79:G79"/>
    <mergeCell ref="P81:R81"/>
    <mergeCell ref="P92:R92"/>
    <mergeCell ref="H106:I107"/>
    <mergeCell ref="H91:I91"/>
    <mergeCell ref="L106:L107"/>
    <mergeCell ref="H81:I81"/>
    <mergeCell ref="J106:J107"/>
    <mergeCell ref="P91:R91"/>
    <mergeCell ref="P84:R84"/>
    <mergeCell ref="F106:G107"/>
    <mergeCell ref="F102:O102"/>
    <mergeCell ref="K106:K107"/>
    <mergeCell ref="P102:R102"/>
    <mergeCell ref="H93:I93"/>
    <mergeCell ref="H117:I117"/>
    <mergeCell ref="P100:R100"/>
    <mergeCell ref="P101:R101"/>
    <mergeCell ref="F93:G93"/>
    <mergeCell ref="F100:G100"/>
    <mergeCell ref="H97:I97"/>
    <mergeCell ref="P97:R97"/>
    <mergeCell ref="H98:I98"/>
    <mergeCell ref="M119:N119"/>
    <mergeCell ref="F119:G119"/>
    <mergeCell ref="M118:N118"/>
    <mergeCell ref="H119:I119"/>
    <mergeCell ref="H101:I101"/>
    <mergeCell ref="F97:G97"/>
    <mergeCell ref="F98:G98"/>
    <mergeCell ref="P117:S118"/>
    <mergeCell ref="G1:R1"/>
    <mergeCell ref="F4:S4"/>
    <mergeCell ref="P82:R82"/>
    <mergeCell ref="P83:R83"/>
    <mergeCell ref="F82:G82"/>
    <mergeCell ref="F83:G83"/>
    <mergeCell ref="F77:G77"/>
    <mergeCell ref="F116:N116"/>
    <mergeCell ref="G39:S40"/>
    <mergeCell ref="P73:R73"/>
    <mergeCell ref="F50:S50"/>
    <mergeCell ref="F92:G92"/>
    <mergeCell ref="H100:I100"/>
    <mergeCell ref="H92:I92"/>
    <mergeCell ref="J72:L72"/>
    <mergeCell ref="F80:G80"/>
    <mergeCell ref="F72:I72"/>
    <mergeCell ref="P79:R79"/>
    <mergeCell ref="F74:G74"/>
    <mergeCell ref="H74:I74"/>
    <mergeCell ref="G112:I112"/>
    <mergeCell ref="P74:R74"/>
    <mergeCell ref="P75:R75"/>
    <mergeCell ref="M42:S42"/>
    <mergeCell ref="M72:R72"/>
    <mergeCell ref="F122:G122"/>
    <mergeCell ref="M45:S45"/>
    <mergeCell ref="M46:S46"/>
    <mergeCell ref="H73:I73"/>
    <mergeCell ref="P77:R77"/>
    <mergeCell ref="G42:J42"/>
    <mergeCell ref="M43:S43"/>
    <mergeCell ref="G43:J43"/>
    <mergeCell ref="G44:J44"/>
    <mergeCell ref="G45:J45"/>
    <mergeCell ref="G46:J46"/>
    <mergeCell ref="F73:G73"/>
    <mergeCell ref="M44:S44"/>
    <mergeCell ref="G67:N67"/>
    <mergeCell ref="F71:R71"/>
    <mergeCell ref="H75:I75"/>
    <mergeCell ref="H76:I76"/>
    <mergeCell ref="H83:I83"/>
    <mergeCell ref="F90:I90"/>
    <mergeCell ref="P76:R76"/>
    <mergeCell ref="F75:G75"/>
    <mergeCell ref="F76:G76"/>
    <mergeCell ref="P107:S112"/>
    <mergeCell ref="F78:G78"/>
    <mergeCell ref="H82:I82"/>
    <mergeCell ref="J90:L90"/>
    <mergeCell ref="P78:R78"/>
    <mergeCell ref="H77:I77"/>
    <mergeCell ref="F114:I114"/>
    <mergeCell ref="F91:G91"/>
    <mergeCell ref="P94:R94"/>
    <mergeCell ref="H95:I95"/>
    <mergeCell ref="P95:R95"/>
    <mergeCell ref="H96:I96"/>
    <mergeCell ref="F94:G94"/>
    <mergeCell ref="H94:I94"/>
    <mergeCell ref="P96:R96"/>
    <mergeCell ref="F99:G99"/>
    <mergeCell ref="H99:I99"/>
    <mergeCell ref="P99:R99"/>
    <mergeCell ref="P98:R98"/>
    <mergeCell ref="F108:G108"/>
    <mergeCell ref="M90:R90"/>
    <mergeCell ref="P93:R93"/>
    <mergeCell ref="F101:G101"/>
    <mergeCell ref="F95:G95"/>
    <mergeCell ref="F96:G96"/>
  </mergeCells>
  <conditionalFormatting sqref="F73:G73 F91:G92 F100:G100 F75:G83 F118:G123 F127:G127">
    <cfRule type="cellIs" dxfId="31" priority="74" stopIfTrue="1" operator="equal">
      <formula>0</formula>
    </cfRule>
  </conditionalFormatting>
  <conditionalFormatting sqref="J92 M92 J100 J96 J98 M75:M83 J74:J83 J118:K123 J127:K127 M94 M96 M98 M100">
    <cfRule type="notContainsBlanks" priority="70" stopIfTrue="1">
      <formula>LEN(TRIM(J74))&gt;0</formula>
    </cfRule>
    <cfRule type="expression" dxfId="30" priority="85" stopIfTrue="1">
      <formula>NOT(ISBLANK($F74))</formula>
    </cfRule>
  </conditionalFormatting>
  <conditionalFormatting sqref="F117:G117">
    <cfRule type="cellIs" dxfId="29" priority="66" stopIfTrue="1" operator="equal">
      <formula>0</formula>
    </cfRule>
  </conditionalFormatting>
  <conditionalFormatting sqref="H93:M93 P93:R93">
    <cfRule type="expression" dxfId="28" priority="61" stopIfTrue="1">
      <formula>NOT($H$92="")</formula>
    </cfRule>
  </conditionalFormatting>
  <conditionalFormatting sqref="P101:R101 H101:M101">
    <cfRule type="expression" dxfId="27" priority="60" stopIfTrue="1">
      <formula>NOT($H$100="")</formula>
    </cfRule>
  </conditionalFormatting>
  <conditionalFormatting sqref="N93">
    <cfRule type="notContainsBlanks" priority="56" stopIfTrue="1">
      <formula>LEN(TRIM(N93))&gt;0</formula>
    </cfRule>
    <cfRule type="expression" dxfId="26" priority="58" stopIfTrue="1">
      <formula>NOT(ISBLANK($F$92))</formula>
    </cfRule>
  </conditionalFormatting>
  <conditionalFormatting sqref="N101">
    <cfRule type="notContainsBlanks" priority="54" stopIfTrue="1">
      <formula>LEN(TRIM(N101))&gt;0</formula>
    </cfRule>
    <cfRule type="expression" dxfId="25" priority="55" stopIfTrue="1">
      <formula>NOT(ISBLANK($F$100))</formula>
    </cfRule>
  </conditionalFormatting>
  <conditionalFormatting sqref="J94">
    <cfRule type="notContainsBlanks" priority="33" stopIfTrue="1">
      <formula>LEN(TRIM(J94))&gt;0</formula>
    </cfRule>
    <cfRule type="expression" dxfId="24" priority="35" stopIfTrue="1">
      <formula>NOT(ISBLANK($F94))</formula>
    </cfRule>
  </conditionalFormatting>
  <conditionalFormatting sqref="H95:M95 P95">
    <cfRule type="expression" dxfId="23" priority="32" stopIfTrue="1">
      <formula>NOT($H$94="")</formula>
    </cfRule>
  </conditionalFormatting>
  <conditionalFormatting sqref="N95 N97 N99">
    <cfRule type="notContainsBlanks" priority="30" stopIfTrue="1">
      <formula>LEN(TRIM(N95))&gt;0</formula>
    </cfRule>
  </conditionalFormatting>
  <conditionalFormatting sqref="F98:G98">
    <cfRule type="cellIs" dxfId="22" priority="29" stopIfTrue="1" operator="equal">
      <formula>0</formula>
    </cfRule>
  </conditionalFormatting>
  <conditionalFormatting sqref="F96:G96">
    <cfRule type="cellIs" dxfId="21" priority="28" stopIfTrue="1" operator="equal">
      <formula>0</formula>
    </cfRule>
  </conditionalFormatting>
  <conditionalFormatting sqref="F94:G94">
    <cfRule type="cellIs" dxfId="20" priority="27" stopIfTrue="1" operator="equal">
      <formula>0</formula>
    </cfRule>
  </conditionalFormatting>
  <conditionalFormatting sqref="H97:M97 P97:R97">
    <cfRule type="expression" dxfId="19" priority="26" stopIfTrue="1">
      <formula>NOT($H$96="")</formula>
    </cfRule>
  </conditionalFormatting>
  <conditionalFormatting sqref="H99:M99 P99:R99">
    <cfRule type="expression" dxfId="18" priority="25" stopIfTrue="1">
      <formula>NOT($H$98="")</formula>
    </cfRule>
  </conditionalFormatting>
  <conditionalFormatting sqref="N95">
    <cfRule type="expression" dxfId="17" priority="31" stopIfTrue="1">
      <formula>NOT(ISBLANK($F$94))</formula>
    </cfRule>
  </conditionalFormatting>
  <conditionalFormatting sqref="N97">
    <cfRule type="expression" dxfId="16" priority="24" stopIfTrue="1">
      <formula>NOT(ISBLANK($F$96))</formula>
    </cfRule>
  </conditionalFormatting>
  <conditionalFormatting sqref="N99">
    <cfRule type="expression" dxfId="15" priority="23" stopIfTrue="1">
      <formula>NOT(ISBLANK($F$98))</formula>
    </cfRule>
  </conditionalFormatting>
  <conditionalFormatting sqref="F74:G74">
    <cfRule type="cellIs" dxfId="14" priority="21" stopIfTrue="1" operator="equal">
      <formula>0</formula>
    </cfRule>
  </conditionalFormatting>
  <conditionalFormatting sqref="M74">
    <cfRule type="notContainsBlanks" priority="20" stopIfTrue="1">
      <formula>LEN(TRIM(M74))&gt;0</formula>
    </cfRule>
    <cfRule type="expression" dxfId="13" priority="22" stopIfTrue="1">
      <formula>NOT(ISBLANK($F74))</formula>
    </cfRule>
  </conditionalFormatting>
  <conditionalFormatting sqref="F93:G93">
    <cfRule type="cellIs" dxfId="12" priority="17" stopIfTrue="1" operator="equal">
      <formula>0</formula>
    </cfRule>
  </conditionalFormatting>
  <conditionalFormatting sqref="F95:G95">
    <cfRule type="cellIs" dxfId="11" priority="16" stopIfTrue="1" operator="equal">
      <formula>0</formula>
    </cfRule>
  </conditionalFormatting>
  <conditionalFormatting sqref="F97:G97">
    <cfRule type="cellIs" dxfId="10" priority="15" stopIfTrue="1" operator="equal">
      <formula>0</formula>
    </cfRule>
  </conditionalFormatting>
  <conditionalFormatting sqref="F99:G99">
    <cfRule type="cellIs" dxfId="9" priority="14" stopIfTrue="1" operator="equal">
      <formula>0</formula>
    </cfRule>
  </conditionalFormatting>
  <conditionalFormatting sqref="F101:G101">
    <cfRule type="cellIs" dxfId="8" priority="13" stopIfTrue="1" operator="equal">
      <formula>0</formula>
    </cfRule>
  </conditionalFormatting>
  <conditionalFormatting sqref="F124:G124">
    <cfRule type="cellIs" dxfId="7" priority="8" stopIfTrue="1" operator="equal">
      <formula>0</formula>
    </cfRule>
  </conditionalFormatting>
  <conditionalFormatting sqref="J124:K124">
    <cfRule type="notContainsBlanks" priority="7" stopIfTrue="1">
      <formula>LEN(TRIM(J124))&gt;0</formula>
    </cfRule>
    <cfRule type="expression" dxfId="6" priority="9" stopIfTrue="1">
      <formula>NOT(ISBLANK($F124))</formula>
    </cfRule>
  </conditionalFormatting>
  <conditionalFormatting sqref="F125:G125">
    <cfRule type="cellIs" dxfId="5" priority="5" stopIfTrue="1" operator="equal">
      <formula>0</formula>
    </cfRule>
  </conditionalFormatting>
  <conditionalFormatting sqref="J125:K125">
    <cfRule type="notContainsBlanks" priority="4" stopIfTrue="1">
      <formula>LEN(TRIM(J125))&gt;0</formula>
    </cfRule>
    <cfRule type="expression" dxfId="4" priority="6" stopIfTrue="1">
      <formula>NOT(ISBLANK($F125))</formula>
    </cfRule>
  </conditionalFormatting>
  <conditionalFormatting sqref="F126:G126">
    <cfRule type="cellIs" dxfId="3" priority="2" stopIfTrue="1" operator="equal">
      <formula>0</formula>
    </cfRule>
  </conditionalFormatting>
  <conditionalFormatting sqref="J126:K126">
    <cfRule type="notContainsBlanks" priority="1" stopIfTrue="1">
      <formula>LEN(TRIM(J126))&gt;0</formula>
    </cfRule>
    <cfRule type="expression" dxfId="2" priority="3" stopIfTrue="1">
      <formula>NOT(ISBLANK($F126))</formula>
    </cfRule>
  </conditionalFormatting>
  <dataValidations count="7">
    <dataValidation type="list" allowBlank="1" showInputMessage="1" showErrorMessage="1" sqref="M74:M83 M96 M92 M94 M98 M100">
      <formula1>"0,1,2,3"</formula1>
    </dataValidation>
    <dataValidation type="list" allowBlank="1" showInputMessage="1" showErrorMessage="1" sqref="K118:K127">
      <formula1>"1,2,3"</formula1>
    </dataValidation>
    <dataValidation type="whole" operator="greaterThan" allowBlank="1" showInputMessage="1" showErrorMessage="1" sqref="C231">
      <formula1>0</formula1>
    </dataValidation>
    <dataValidation type="list" allowBlank="1" showInputMessage="1" showErrorMessage="1" sqref="F74:G83">
      <formula1>$B$18:$B$184</formula1>
    </dataValidation>
    <dataValidation type="list" allowBlank="1" showInputMessage="1" showErrorMessage="1" sqref="F92:G92 F100:G100 F98:G98 F96:G96 F94:G94">
      <formula1>$C$18:$C$235</formula1>
    </dataValidation>
    <dataValidation type="list" allowBlank="1" showInputMessage="1" showErrorMessage="1" sqref="F118:G127">
      <formula1>$D$18:$D$214</formula1>
    </dataValidation>
    <dataValidation type="list" allowBlank="1" showInputMessage="1" showErrorMessage="1" sqref="C4:C18">
      <formula1>$C$4:$C$183</formula1>
    </dataValidation>
  </dataValidations>
  <pageMargins left="0.7" right="0.7" top="0.75" bottom="0.75" header="0.3" footer="0.3"/>
  <pageSetup scale="52" fitToHeight="0" orientation="portrait" r:id="rId1"/>
  <headerFooter>
    <oddHeader>&amp;C&amp;G</oddHeader>
    <oddFooter>&amp;CPage &amp;P</oddFooter>
  </headerFooter>
  <rowBreaks count="2" manualBreakCount="2">
    <brk id="62" max="16383" man="1"/>
    <brk id="130" max="16383" man="1"/>
  </rowBreaks>
  <ignoredErrors>
    <ignoredError sqref="S94:S97 O93 S98:S99" formula="1"/>
  </ignoredErrors>
  <drawing r:id="rId2"/>
  <legacyDrawing r:id="rId3"/>
  <legacyDrawingHF r:id="rId4"/>
  <oleObjects>
    <mc:AlternateContent xmlns:mc="http://schemas.openxmlformats.org/markup-compatibility/2006">
      <mc:Choice Requires="x14">
        <oleObject progId="Document" shapeId="20958" r:id="rId5">
          <objectPr defaultSize="0" r:id="rId6">
            <anchor moveWithCells="1">
              <from>
                <xdr:col>5</xdr:col>
                <xdr:colOff>104775</xdr:colOff>
                <xdr:row>6</xdr:row>
                <xdr:rowOff>0</xdr:rowOff>
              </from>
              <to>
                <xdr:col>18</xdr:col>
                <xdr:colOff>809625</xdr:colOff>
                <xdr:row>35</xdr:row>
                <xdr:rowOff>0</xdr:rowOff>
              </to>
            </anchor>
          </objectPr>
        </oleObject>
      </mc:Choice>
      <mc:Fallback>
        <oleObject progId="Document" shapeId="20958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97" r:id="rId7" name="Check Box 1841">
              <controlPr defaultSize="0" autoFill="0" autoLine="0" autoPict="0">
                <anchor moveWithCells="1">
                  <from>
                    <xdr:col>6</xdr:col>
                    <xdr:colOff>0</xdr:colOff>
                    <xdr:row>109</xdr:row>
                    <xdr:rowOff>85725</xdr:rowOff>
                  </from>
                  <to>
                    <xdr:col>6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5" r:id="rId8" name="Check Box 1849">
              <controlPr defaultSize="0" autoFill="0" autoLine="0" autoPict="0">
                <anchor moveWithCells="1">
                  <from>
                    <xdr:col>6</xdr:col>
                    <xdr:colOff>9525</xdr:colOff>
                    <xdr:row>111</xdr:row>
                    <xdr:rowOff>295275</xdr:rowOff>
                  </from>
                  <to>
                    <xdr:col>6</xdr:col>
                    <xdr:colOff>9525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3" r:id="rId9" name="Check Box 9229">
              <controlPr defaultSize="0" autoFill="0" autoLine="0" autoPict="0">
                <anchor moveWithCells="1">
                  <from>
                    <xdr:col>13</xdr:col>
                    <xdr:colOff>133350</xdr:colOff>
                    <xdr:row>145</xdr:row>
                    <xdr:rowOff>209550</xdr:rowOff>
                  </from>
                  <to>
                    <xdr:col>14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4" r:id="rId10" name="Check Box 9230">
              <controlPr defaultSize="0" autoFill="0" autoLine="0" autoPict="0">
                <anchor moveWithCells="1">
                  <from>
                    <xdr:col>14</xdr:col>
                    <xdr:colOff>476250</xdr:colOff>
                    <xdr:row>145</xdr:row>
                    <xdr:rowOff>209550</xdr:rowOff>
                  </from>
                  <to>
                    <xdr:col>15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6" r:id="rId11" name="Check Box 10632">
              <controlPr defaultSize="0" autoFill="0" autoLine="0" autoPict="0">
                <anchor moveWithCells="1" sizeWithCells="1">
                  <from>
                    <xdr:col>5</xdr:col>
                    <xdr:colOff>704850</xdr:colOff>
                    <xdr:row>111</xdr:row>
                    <xdr:rowOff>9525</xdr:rowOff>
                  </from>
                  <to>
                    <xdr:col>5</xdr:col>
                    <xdr:colOff>885825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7" r:id="rId12" name="Check Box 10633">
              <controlPr defaultSize="0" autoFill="0" autoLine="0" autoPict="0">
                <anchor moveWithCells="1" sizeWithCells="1">
                  <from>
                    <xdr:col>5</xdr:col>
                    <xdr:colOff>714375</xdr:colOff>
                    <xdr:row>108</xdr:row>
                    <xdr:rowOff>104775</xdr:rowOff>
                  </from>
                  <to>
                    <xdr:col>5</xdr:col>
                    <xdr:colOff>895350</xdr:colOff>
                    <xdr:row>109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L617"/>
  <sheetViews>
    <sheetView showGridLines="0" topLeftCell="C1" zoomScaleNormal="100" workbookViewId="0">
      <pane ySplit="14" topLeftCell="A15" activePane="bottomLeft" state="frozen"/>
      <selection pane="bottomLeft" activeCell="G20" sqref="G20"/>
    </sheetView>
  </sheetViews>
  <sheetFormatPr defaultColWidth="9.140625" defaultRowHeight="15" customHeight="1"/>
  <cols>
    <col min="1" max="1" width="1.7109375" style="124" customWidth="1"/>
    <col min="2" max="2" width="5.140625" style="560" customWidth="1"/>
    <col min="3" max="3" width="0.85546875" style="125" customWidth="1"/>
    <col min="4" max="4" width="61.5703125" style="124" customWidth="1"/>
    <col min="5" max="6" width="20" style="124" customWidth="1"/>
    <col min="7" max="7" width="11.140625" style="124" customWidth="1"/>
    <col min="8" max="8" width="12" style="124" customWidth="1"/>
    <col min="9" max="9" width="1.7109375" style="125" customWidth="1"/>
    <col min="10" max="10" width="22.28515625" style="126" customWidth="1"/>
    <col min="11" max="11" width="15.42578125" style="126" bestFit="1" customWidth="1"/>
    <col min="12" max="16384" width="9.140625" style="124"/>
  </cols>
  <sheetData>
    <row r="1" spans="3:12" ht="15" customHeight="1" thickBot="1"/>
    <row r="2" spans="3:12" ht="15" customHeight="1">
      <c r="D2" s="119" t="s">
        <v>73</v>
      </c>
      <c r="E2" s="111" t="s">
        <v>346</v>
      </c>
      <c r="F2" s="111" t="s">
        <v>558</v>
      </c>
      <c r="G2" s="746" t="s">
        <v>67</v>
      </c>
      <c r="H2" s="746"/>
      <c r="I2" s="128"/>
      <c r="J2" s="269" t="s">
        <v>347</v>
      </c>
      <c r="K2" s="272" t="s">
        <v>481</v>
      </c>
      <c r="L2" s="129"/>
    </row>
    <row r="3" spans="3:12" ht="15" customHeight="1">
      <c r="D3" s="120" t="s">
        <v>65</v>
      </c>
      <c r="E3" s="118" t="s">
        <v>592</v>
      </c>
      <c r="F3" s="118" t="s">
        <v>477</v>
      </c>
      <c r="G3" s="747" t="s">
        <v>559</v>
      </c>
      <c r="H3" s="747"/>
      <c r="I3" s="130"/>
      <c r="J3" s="270" t="s">
        <v>631</v>
      </c>
      <c r="K3" s="273" t="s">
        <v>482</v>
      </c>
      <c r="L3" s="129"/>
    </row>
    <row r="4" spans="3:12" ht="15" customHeight="1">
      <c r="D4" s="131"/>
      <c r="E4" s="118" t="s">
        <v>501</v>
      </c>
      <c r="F4" s="138" t="s">
        <v>556</v>
      </c>
      <c r="G4" s="747" t="s">
        <v>574</v>
      </c>
      <c r="H4" s="747"/>
      <c r="I4" s="130"/>
      <c r="J4" s="270" t="s">
        <v>632</v>
      </c>
      <c r="K4" s="273" t="s">
        <v>71</v>
      </c>
      <c r="L4" s="129"/>
    </row>
    <row r="5" spans="3:12" ht="15" customHeight="1">
      <c r="D5" s="131"/>
      <c r="E5" s="118" t="s">
        <v>66</v>
      </c>
      <c r="F5" s="118" t="s">
        <v>478</v>
      </c>
      <c r="G5" s="270" t="s">
        <v>68</v>
      </c>
      <c r="H5" s="115"/>
      <c r="I5" s="130"/>
      <c r="J5" s="270" t="s">
        <v>633</v>
      </c>
      <c r="K5" s="107"/>
      <c r="L5" s="129"/>
    </row>
    <row r="6" spans="3:12" ht="15" customHeight="1" thickBot="1">
      <c r="D6" s="133"/>
      <c r="E6" s="116" t="s">
        <v>348</v>
      </c>
      <c r="F6" s="116" t="s">
        <v>479</v>
      </c>
      <c r="G6" s="748" t="s">
        <v>69</v>
      </c>
      <c r="H6" s="748"/>
      <c r="I6" s="134"/>
      <c r="J6" s="271" t="s">
        <v>480</v>
      </c>
      <c r="K6" s="123"/>
      <c r="L6" s="129"/>
    </row>
    <row r="7" spans="3:12" ht="15" customHeight="1" thickBot="1"/>
    <row r="8" spans="3:12" ht="15" customHeight="1">
      <c r="D8" s="127" t="s">
        <v>349</v>
      </c>
      <c r="E8" s="269" t="s">
        <v>346</v>
      </c>
      <c r="F8" s="269" t="s">
        <v>674</v>
      </c>
      <c r="G8" s="746" t="s">
        <v>347</v>
      </c>
      <c r="H8" s="749"/>
      <c r="J8" s="142" t="s">
        <v>72</v>
      </c>
      <c r="K8" s="143"/>
      <c r="L8" s="121" t="s">
        <v>352</v>
      </c>
    </row>
    <row r="9" spans="3:12" ht="15" customHeight="1">
      <c r="D9" s="109"/>
      <c r="E9" s="270" t="s">
        <v>592</v>
      </c>
      <c r="F9" s="270" t="s">
        <v>478</v>
      </c>
      <c r="G9" s="270" t="s">
        <v>739</v>
      </c>
      <c r="H9" s="107"/>
      <c r="J9" s="156" t="s">
        <v>350</v>
      </c>
      <c r="K9" s="145"/>
      <c r="L9" s="121"/>
    </row>
    <row r="10" spans="3:12" ht="15" customHeight="1">
      <c r="D10" s="120" t="s">
        <v>65</v>
      </c>
      <c r="E10" s="270" t="s">
        <v>501</v>
      </c>
      <c r="F10" s="270" t="s">
        <v>479</v>
      </c>
      <c r="G10" s="747" t="s">
        <v>70</v>
      </c>
      <c r="H10" s="750"/>
      <c r="J10" s="106" t="s">
        <v>74</v>
      </c>
      <c r="K10" s="141"/>
      <c r="L10" s="122" t="s">
        <v>353</v>
      </c>
    </row>
    <row r="11" spans="3:12" ht="15" customHeight="1">
      <c r="D11" s="131"/>
      <c r="E11" s="270" t="s">
        <v>66</v>
      </c>
      <c r="F11" s="270" t="s">
        <v>681</v>
      </c>
      <c r="G11" s="747" t="s">
        <v>71</v>
      </c>
      <c r="H11" s="750"/>
      <c r="J11" s="146"/>
      <c r="K11" s="140"/>
      <c r="L11" s="122" t="s">
        <v>354</v>
      </c>
    </row>
    <row r="12" spans="3:12" ht="15" customHeight="1">
      <c r="D12" s="131"/>
      <c r="E12" s="270" t="s">
        <v>348</v>
      </c>
      <c r="F12" s="270" t="s">
        <v>696</v>
      </c>
      <c r="G12" s="751"/>
      <c r="H12" s="752"/>
      <c r="J12" s="146"/>
      <c r="K12" s="107"/>
      <c r="L12" s="126"/>
    </row>
    <row r="13" spans="3:12" ht="15" customHeight="1" thickBot="1">
      <c r="D13" s="133"/>
      <c r="E13" s="112" t="s">
        <v>558</v>
      </c>
      <c r="F13" s="271" t="s">
        <v>68</v>
      </c>
      <c r="G13" s="753"/>
      <c r="H13" s="754"/>
      <c r="J13" s="144"/>
      <c r="K13" s="110"/>
      <c r="L13" s="126"/>
    </row>
    <row r="14" spans="3:12" ht="15" customHeight="1">
      <c r="D14" s="132"/>
      <c r="E14" s="114"/>
      <c r="F14" s="117"/>
      <c r="J14" s="124"/>
    </row>
    <row r="15" spans="3:12" ht="15" customHeight="1" thickBot="1">
      <c r="J15" s="124"/>
    </row>
    <row r="16" spans="3:12" ht="15" customHeight="1" thickBot="1">
      <c r="C16" s="149"/>
      <c r="D16" s="758" t="s">
        <v>62</v>
      </c>
      <c r="E16" s="759"/>
      <c r="F16" s="759"/>
      <c r="G16" s="759"/>
      <c r="H16" s="760"/>
      <c r="I16" s="441"/>
      <c r="J16" s="288"/>
      <c r="K16" s="288"/>
    </row>
    <row r="17" spans="2:11" ht="15" customHeight="1" thickBot="1">
      <c r="B17" s="561"/>
      <c r="C17" s="288"/>
      <c r="D17" s="342" t="s">
        <v>15</v>
      </c>
      <c r="E17" s="343" t="s">
        <v>16</v>
      </c>
      <c r="F17" s="344" t="s">
        <v>22</v>
      </c>
      <c r="G17" s="337" t="s">
        <v>17</v>
      </c>
      <c r="H17" s="442" t="s">
        <v>123</v>
      </c>
      <c r="I17" s="443"/>
      <c r="J17" s="288"/>
      <c r="K17" s="153"/>
    </row>
    <row r="18" spans="2:11" ht="15" customHeight="1">
      <c r="B18" s="561"/>
      <c r="C18" s="288"/>
      <c r="D18" s="365"/>
      <c r="E18" s="356"/>
      <c r="F18" s="356"/>
      <c r="G18" s="356"/>
      <c r="H18" s="361"/>
      <c r="I18" s="334"/>
      <c r="J18" s="288"/>
      <c r="K18" s="152"/>
    </row>
    <row r="19" spans="2:11" ht="15" customHeight="1">
      <c r="B19" s="561"/>
      <c r="C19" s="288"/>
      <c r="D19" s="341" t="s">
        <v>252</v>
      </c>
      <c r="E19" s="356"/>
      <c r="F19" s="356"/>
      <c r="G19" s="356"/>
      <c r="H19" s="361"/>
      <c r="I19" s="334"/>
      <c r="J19" s="288"/>
      <c r="K19" s="152"/>
    </row>
    <row r="20" spans="2:11" ht="15" customHeight="1">
      <c r="B20" s="561"/>
      <c r="C20" s="444"/>
      <c r="D20" s="300" t="s">
        <v>256</v>
      </c>
      <c r="E20" s="301" t="s">
        <v>220</v>
      </c>
      <c r="F20" s="302" t="s">
        <v>221</v>
      </c>
      <c r="G20" s="303">
        <v>18.5</v>
      </c>
      <c r="H20" s="445">
        <v>6.5</v>
      </c>
      <c r="I20" s="322"/>
      <c r="J20" s="446" t="s">
        <v>800</v>
      </c>
      <c r="K20" s="152"/>
    </row>
    <row r="21" spans="2:11" ht="15" customHeight="1">
      <c r="B21" s="561"/>
      <c r="C21" s="444"/>
      <c r="D21" s="300" t="s">
        <v>515</v>
      </c>
      <c r="E21" s="301" t="s">
        <v>222</v>
      </c>
      <c r="F21" s="302" t="s">
        <v>223</v>
      </c>
      <c r="G21" s="303">
        <v>18.5</v>
      </c>
      <c r="H21" s="445">
        <v>6.5</v>
      </c>
      <c r="I21" s="322"/>
      <c r="J21" s="446" t="s">
        <v>800</v>
      </c>
      <c r="K21" s="152"/>
    </row>
    <row r="22" spans="2:11" ht="15" customHeight="1">
      <c r="B22" s="561"/>
      <c r="C22" s="444"/>
      <c r="D22" s="300" t="s">
        <v>516</v>
      </c>
      <c r="E22" s="301" t="s">
        <v>224</v>
      </c>
      <c r="F22" s="302" t="s">
        <v>225</v>
      </c>
      <c r="G22" s="303">
        <v>18.5</v>
      </c>
      <c r="H22" s="445">
        <v>6.5</v>
      </c>
      <c r="I22" s="322"/>
      <c r="J22" s="446" t="s">
        <v>800</v>
      </c>
      <c r="K22" s="152"/>
    </row>
    <row r="23" spans="2:11" ht="15" customHeight="1">
      <c r="B23" s="561"/>
      <c r="C23" s="444"/>
      <c r="D23" s="300" t="s">
        <v>517</v>
      </c>
      <c r="E23" s="301" t="s">
        <v>226</v>
      </c>
      <c r="F23" s="302" t="s">
        <v>227</v>
      </c>
      <c r="G23" s="303">
        <v>18.5</v>
      </c>
      <c r="H23" s="445">
        <v>6.5</v>
      </c>
      <c r="I23" s="322"/>
      <c r="J23" s="446" t="s">
        <v>800</v>
      </c>
      <c r="K23" s="152"/>
    </row>
    <row r="24" spans="2:11" ht="15" customHeight="1">
      <c r="B24" s="561"/>
      <c r="C24" s="444"/>
      <c r="D24" s="300" t="s">
        <v>518</v>
      </c>
      <c r="E24" s="301" t="s">
        <v>228</v>
      </c>
      <c r="F24" s="302" t="s">
        <v>229</v>
      </c>
      <c r="G24" s="303">
        <v>25.9</v>
      </c>
      <c r="H24" s="445">
        <v>8.4499999999999993</v>
      </c>
      <c r="I24" s="322"/>
      <c r="J24" s="446" t="s">
        <v>800</v>
      </c>
      <c r="K24" s="152"/>
    </row>
    <row r="25" spans="2:11" ht="15" customHeight="1">
      <c r="B25" s="561"/>
      <c r="C25" s="444"/>
      <c r="D25" s="330" t="s">
        <v>519</v>
      </c>
      <c r="E25" s="311" t="s">
        <v>520</v>
      </c>
      <c r="F25" s="312" t="s">
        <v>521</v>
      </c>
      <c r="G25" s="303">
        <v>33.299999999999997</v>
      </c>
      <c r="H25" s="445">
        <v>11.05</v>
      </c>
      <c r="I25" s="322"/>
      <c r="J25" s="446" t="s">
        <v>800</v>
      </c>
      <c r="K25" s="152"/>
    </row>
    <row r="26" spans="2:11" ht="15" customHeight="1">
      <c r="B26" s="561"/>
      <c r="C26" s="444"/>
      <c r="D26" s="300" t="s">
        <v>522</v>
      </c>
      <c r="E26" s="406" t="s">
        <v>523</v>
      </c>
      <c r="F26" s="312" t="s">
        <v>524</v>
      </c>
      <c r="G26" s="303">
        <v>48.1</v>
      </c>
      <c r="H26" s="307">
        <v>16.25</v>
      </c>
      <c r="I26" s="322"/>
      <c r="J26" s="446" t="s">
        <v>800</v>
      </c>
      <c r="K26" s="152"/>
    </row>
    <row r="27" spans="2:11" ht="15" customHeight="1">
      <c r="B27" s="561"/>
      <c r="C27" s="444"/>
      <c r="D27" s="338"/>
      <c r="E27" s="339"/>
      <c r="F27" s="340"/>
      <c r="G27" s="322"/>
      <c r="H27" s="323"/>
      <c r="I27" s="322"/>
      <c r="J27" s="446"/>
      <c r="K27" s="152"/>
    </row>
    <row r="28" spans="2:11" ht="15" customHeight="1">
      <c r="B28" s="561"/>
      <c r="C28" s="288"/>
      <c r="D28" s="341" t="s">
        <v>359</v>
      </c>
      <c r="E28" s="356"/>
      <c r="F28" s="356"/>
      <c r="G28" s="356"/>
      <c r="H28" s="361"/>
      <c r="I28" s="334"/>
      <c r="J28" s="288"/>
      <c r="K28" s="152"/>
    </row>
    <row r="29" spans="2:11" ht="15" customHeight="1">
      <c r="B29" s="562" t="s">
        <v>122</v>
      </c>
      <c r="C29" s="288"/>
      <c r="D29" s="300" t="s">
        <v>365</v>
      </c>
      <c r="E29" s="301" t="s">
        <v>360</v>
      </c>
      <c r="F29" s="302" t="s">
        <v>361</v>
      </c>
      <c r="G29" s="303">
        <v>555</v>
      </c>
      <c r="H29" s="307">
        <v>185.25</v>
      </c>
      <c r="I29" s="322"/>
      <c r="J29" s="288"/>
      <c r="K29" s="152"/>
    </row>
    <row r="30" spans="2:11" ht="15" customHeight="1">
      <c r="B30" s="562" t="s">
        <v>122</v>
      </c>
      <c r="C30" s="288"/>
      <c r="D30" s="300" t="s">
        <v>366</v>
      </c>
      <c r="E30" s="301" t="s">
        <v>362</v>
      </c>
      <c r="F30" s="302" t="s">
        <v>363</v>
      </c>
      <c r="G30" s="303">
        <v>5550</v>
      </c>
      <c r="H30" s="307">
        <v>1852.5</v>
      </c>
      <c r="I30" s="322"/>
      <c r="J30" s="288"/>
      <c r="K30" s="152"/>
    </row>
    <row r="31" spans="2:11" ht="15" customHeight="1">
      <c r="B31" s="561"/>
      <c r="C31" s="288"/>
      <c r="D31" s="365"/>
      <c r="E31" s="356"/>
      <c r="F31" s="356"/>
      <c r="G31" s="356"/>
      <c r="H31" s="361"/>
      <c r="I31" s="334"/>
      <c r="J31" s="288"/>
      <c r="K31" s="152"/>
    </row>
    <row r="32" spans="2:11" ht="15" customHeight="1">
      <c r="B32" s="563"/>
      <c r="C32" s="447"/>
      <c r="D32" s="331" t="s">
        <v>488</v>
      </c>
      <c r="E32" s="356"/>
      <c r="F32" s="356"/>
      <c r="G32" s="356"/>
      <c r="H32" s="361"/>
      <c r="I32" s="322"/>
      <c r="J32" s="446"/>
      <c r="K32" s="152"/>
    </row>
    <row r="33" spans="2:11" ht="15" customHeight="1">
      <c r="B33" s="562" t="s">
        <v>122</v>
      </c>
      <c r="C33" s="447"/>
      <c r="D33" s="304" t="s">
        <v>489</v>
      </c>
      <c r="E33" s="305" t="s">
        <v>490</v>
      </c>
      <c r="F33" s="306" t="s">
        <v>491</v>
      </c>
      <c r="G33" s="303">
        <v>33300</v>
      </c>
      <c r="H33" s="307">
        <v>11115</v>
      </c>
      <c r="I33" s="322"/>
      <c r="J33" s="446"/>
      <c r="K33" s="152"/>
    </row>
    <row r="34" spans="2:11" ht="15" customHeight="1">
      <c r="B34" s="562" t="s">
        <v>122</v>
      </c>
      <c r="C34" s="447"/>
      <c r="D34" s="304" t="s">
        <v>492</v>
      </c>
      <c r="E34" s="305" t="s">
        <v>493</v>
      </c>
      <c r="F34" s="306" t="s">
        <v>494</v>
      </c>
      <c r="G34" s="303">
        <v>11100</v>
      </c>
      <c r="H34" s="307">
        <v>3705</v>
      </c>
      <c r="I34" s="322"/>
      <c r="J34" s="446"/>
      <c r="K34" s="152"/>
    </row>
    <row r="35" spans="2:11" ht="15" customHeight="1">
      <c r="B35" s="562" t="s">
        <v>122</v>
      </c>
      <c r="C35" s="447"/>
      <c r="D35" s="304" t="s">
        <v>495</v>
      </c>
      <c r="E35" s="305" t="s">
        <v>496</v>
      </c>
      <c r="F35" s="306" t="s">
        <v>497</v>
      </c>
      <c r="G35" s="303">
        <v>5550</v>
      </c>
      <c r="H35" s="307">
        <v>1852.5</v>
      </c>
      <c r="I35" s="322"/>
      <c r="J35" s="446"/>
      <c r="K35" s="152"/>
    </row>
    <row r="36" spans="2:11" ht="15" customHeight="1">
      <c r="B36" s="562" t="s">
        <v>122</v>
      </c>
      <c r="C36" s="447"/>
      <c r="D36" s="308" t="s">
        <v>498</v>
      </c>
      <c r="E36" s="305" t="s">
        <v>499</v>
      </c>
      <c r="F36" s="309" t="s">
        <v>500</v>
      </c>
      <c r="G36" s="303">
        <v>11100</v>
      </c>
      <c r="H36" s="307">
        <v>3705</v>
      </c>
      <c r="I36" s="322"/>
      <c r="J36" s="446"/>
      <c r="K36" s="152"/>
    </row>
    <row r="37" spans="2:11" ht="15" customHeight="1">
      <c r="B37" s="561"/>
      <c r="C37" s="288"/>
      <c r="D37" s="365"/>
      <c r="E37" s="356"/>
      <c r="F37" s="356"/>
      <c r="G37" s="369"/>
      <c r="H37" s="370"/>
      <c r="I37" s="329"/>
      <c r="J37" s="288"/>
      <c r="K37" s="152"/>
    </row>
    <row r="38" spans="2:11" ht="15" customHeight="1">
      <c r="B38" s="561"/>
      <c r="C38" s="288"/>
      <c r="D38" s="341" t="s">
        <v>48</v>
      </c>
      <c r="E38" s="356"/>
      <c r="F38" s="356"/>
      <c r="G38" s="369"/>
      <c r="H38" s="370"/>
      <c r="I38" s="329"/>
      <c r="J38" s="288"/>
      <c r="K38" s="152"/>
    </row>
    <row r="39" spans="2:11" ht="15" customHeight="1">
      <c r="B39" s="562" t="s">
        <v>122</v>
      </c>
      <c r="C39" s="288"/>
      <c r="D39" s="300" t="s">
        <v>88</v>
      </c>
      <c r="E39" s="448" t="s">
        <v>801</v>
      </c>
      <c r="F39" s="310" t="s">
        <v>358</v>
      </c>
      <c r="G39" s="449">
        <v>48.1</v>
      </c>
      <c r="H39" s="307">
        <v>16.25</v>
      </c>
      <c r="I39" s="322"/>
      <c r="J39" s="288"/>
      <c r="K39" s="152"/>
    </row>
    <row r="40" spans="2:11" ht="15" customHeight="1">
      <c r="B40" s="561"/>
      <c r="C40" s="288"/>
      <c r="D40" s="365"/>
      <c r="E40" s="356"/>
      <c r="F40" s="356"/>
      <c r="G40" s="369"/>
      <c r="H40" s="370"/>
      <c r="I40" s="329"/>
      <c r="J40" s="288"/>
      <c r="K40" s="152"/>
    </row>
    <row r="41" spans="2:11" ht="15" customHeight="1">
      <c r="B41" s="561"/>
      <c r="C41" s="288"/>
      <c r="D41" s="341" t="s">
        <v>364</v>
      </c>
      <c r="E41" s="356"/>
      <c r="F41" s="356"/>
      <c r="G41" s="356"/>
      <c r="H41" s="361"/>
      <c r="I41" s="334"/>
      <c r="J41" s="288"/>
      <c r="K41" s="152"/>
    </row>
    <row r="42" spans="2:11" ht="15" customHeight="1">
      <c r="B42" s="561"/>
      <c r="C42" s="288"/>
      <c r="D42" s="304" t="s">
        <v>802</v>
      </c>
      <c r="E42" s="311" t="s">
        <v>525</v>
      </c>
      <c r="F42" s="315" t="s">
        <v>526</v>
      </c>
      <c r="G42" s="332">
        <v>666</v>
      </c>
      <c r="H42" s="333">
        <v>222.3</v>
      </c>
      <c r="I42" s="322"/>
      <c r="J42" s="288"/>
      <c r="K42" s="152"/>
    </row>
    <row r="43" spans="2:11" ht="15" customHeight="1">
      <c r="B43" s="561"/>
      <c r="C43" s="288"/>
      <c r="D43" s="304" t="s">
        <v>803</v>
      </c>
      <c r="E43" s="434" t="s">
        <v>527</v>
      </c>
      <c r="F43" s="435" t="s">
        <v>528</v>
      </c>
      <c r="G43" s="436">
        <v>6660</v>
      </c>
      <c r="H43" s="437">
        <v>2223</v>
      </c>
      <c r="I43" s="322"/>
      <c r="J43" s="288"/>
      <c r="K43" s="152"/>
    </row>
    <row r="44" spans="2:11" ht="15" customHeight="1">
      <c r="B44" s="561"/>
      <c r="C44" s="288"/>
      <c r="D44" s="400" t="s">
        <v>309</v>
      </c>
      <c r="E44" s="301" t="s">
        <v>192</v>
      </c>
      <c r="F44" s="302" t="s">
        <v>193</v>
      </c>
      <c r="G44" s="303">
        <v>10175</v>
      </c>
      <c r="H44" s="318">
        <v>3396.25</v>
      </c>
      <c r="I44" s="322"/>
      <c r="J44" s="288"/>
      <c r="K44" s="152"/>
    </row>
    <row r="45" spans="2:11" ht="15" customHeight="1">
      <c r="B45" s="561"/>
      <c r="C45" s="288"/>
      <c r="D45" s="300" t="s">
        <v>408</v>
      </c>
      <c r="E45" s="301" t="s">
        <v>367</v>
      </c>
      <c r="F45" s="302" t="s">
        <v>368</v>
      </c>
      <c r="G45" s="303">
        <v>925</v>
      </c>
      <c r="H45" s="450">
        <v>308.75</v>
      </c>
      <c r="I45" s="322"/>
      <c r="J45" s="288"/>
      <c r="K45" s="152"/>
    </row>
    <row r="46" spans="2:11" ht="15" customHeight="1">
      <c r="B46" s="561"/>
      <c r="C46" s="288"/>
      <c r="D46" s="300" t="s">
        <v>804</v>
      </c>
      <c r="E46" s="301" t="s">
        <v>158</v>
      </c>
      <c r="F46" s="302" t="s">
        <v>159</v>
      </c>
      <c r="G46" s="303">
        <v>1480</v>
      </c>
      <c r="H46" s="450">
        <v>494</v>
      </c>
      <c r="I46" s="322"/>
      <c r="J46" s="288"/>
      <c r="K46" s="152"/>
    </row>
    <row r="47" spans="2:11" ht="15" customHeight="1">
      <c r="B47" s="561"/>
      <c r="C47" s="288"/>
      <c r="D47" s="300" t="s">
        <v>805</v>
      </c>
      <c r="E47" s="301" t="s">
        <v>160</v>
      </c>
      <c r="F47" s="302" t="s">
        <v>161</v>
      </c>
      <c r="G47" s="303">
        <v>14800</v>
      </c>
      <c r="H47" s="450">
        <v>4940</v>
      </c>
      <c r="I47" s="322"/>
      <c r="J47" s="288"/>
      <c r="K47" s="152"/>
    </row>
    <row r="48" spans="2:11" ht="15" customHeight="1">
      <c r="B48" s="561"/>
      <c r="C48" s="288"/>
      <c r="D48" s="300" t="s">
        <v>806</v>
      </c>
      <c r="E48" s="301" t="s">
        <v>162</v>
      </c>
      <c r="F48" s="302" t="s">
        <v>163</v>
      </c>
      <c r="G48" s="303">
        <v>925</v>
      </c>
      <c r="H48" s="450">
        <v>308.75</v>
      </c>
      <c r="I48" s="322"/>
      <c r="J48" s="288"/>
      <c r="K48" s="152"/>
    </row>
    <row r="49" spans="2:11" ht="15" customHeight="1">
      <c r="B49" s="561"/>
      <c r="C49" s="288"/>
      <c r="D49" s="300" t="s">
        <v>807</v>
      </c>
      <c r="E49" s="301" t="s">
        <v>164</v>
      </c>
      <c r="F49" s="302" t="s">
        <v>165</v>
      </c>
      <c r="G49" s="451">
        <v>9250</v>
      </c>
      <c r="H49" s="450">
        <v>3087.5</v>
      </c>
      <c r="I49" s="322"/>
      <c r="J49" s="152"/>
      <c r="K49" s="152"/>
    </row>
    <row r="50" spans="2:11" ht="15" customHeight="1">
      <c r="B50" s="562" t="s">
        <v>122</v>
      </c>
      <c r="C50" s="447"/>
      <c r="D50" s="300" t="s">
        <v>808</v>
      </c>
      <c r="E50" s="301" t="s">
        <v>166</v>
      </c>
      <c r="F50" s="302" t="s">
        <v>167</v>
      </c>
      <c r="G50" s="303">
        <v>1850</v>
      </c>
      <c r="H50" s="450">
        <v>617.5</v>
      </c>
      <c r="I50" s="322"/>
      <c r="J50" s="152"/>
      <c r="K50" s="152"/>
    </row>
    <row r="51" spans="2:11" ht="15" customHeight="1">
      <c r="B51" s="562" t="s">
        <v>122</v>
      </c>
      <c r="C51" s="447"/>
      <c r="D51" s="300" t="s">
        <v>809</v>
      </c>
      <c r="E51" s="301" t="s">
        <v>168</v>
      </c>
      <c r="F51" s="302" t="s">
        <v>169</v>
      </c>
      <c r="G51" s="303">
        <v>18500</v>
      </c>
      <c r="H51" s="450">
        <v>6175</v>
      </c>
      <c r="I51" s="322"/>
      <c r="J51" s="152"/>
      <c r="K51" s="152"/>
    </row>
    <row r="52" spans="2:11" ht="15" customHeight="1">
      <c r="B52" s="561"/>
      <c r="C52" s="444"/>
      <c r="D52" s="300" t="s">
        <v>810</v>
      </c>
      <c r="E52" s="301" t="s">
        <v>170</v>
      </c>
      <c r="F52" s="302" t="s">
        <v>171</v>
      </c>
      <c r="G52" s="303">
        <v>1110</v>
      </c>
      <c r="H52" s="450">
        <v>370.5</v>
      </c>
      <c r="I52" s="322"/>
      <c r="J52" s="152"/>
      <c r="K52" s="152"/>
    </row>
    <row r="53" spans="2:11" ht="15" customHeight="1">
      <c r="B53" s="562" t="s">
        <v>122</v>
      </c>
      <c r="C53" s="444"/>
      <c r="D53" s="300" t="s">
        <v>811</v>
      </c>
      <c r="E53" s="301" t="s">
        <v>172</v>
      </c>
      <c r="F53" s="302" t="s">
        <v>173</v>
      </c>
      <c r="G53" s="303">
        <v>11100</v>
      </c>
      <c r="H53" s="318">
        <v>3705</v>
      </c>
      <c r="I53" s="322"/>
      <c r="J53" s="152"/>
      <c r="K53" s="152"/>
    </row>
    <row r="54" spans="2:11" ht="15" customHeight="1">
      <c r="B54" s="561"/>
      <c r="C54" s="444"/>
      <c r="D54" s="300" t="s">
        <v>310</v>
      </c>
      <c r="E54" s="301" t="s">
        <v>198</v>
      </c>
      <c r="F54" s="302" t="s">
        <v>199</v>
      </c>
      <c r="G54" s="303">
        <v>703</v>
      </c>
      <c r="H54" s="450">
        <v>234.65</v>
      </c>
      <c r="I54" s="322"/>
      <c r="J54" s="152"/>
      <c r="K54" s="152"/>
    </row>
    <row r="55" spans="2:11" ht="15" customHeight="1">
      <c r="B55" s="561"/>
      <c r="C55" s="444"/>
      <c r="D55" s="300" t="s">
        <v>311</v>
      </c>
      <c r="E55" s="301" t="s">
        <v>200</v>
      </c>
      <c r="F55" s="302" t="s">
        <v>201</v>
      </c>
      <c r="G55" s="303">
        <v>7030</v>
      </c>
      <c r="H55" s="450">
        <v>2346.5</v>
      </c>
      <c r="I55" s="322"/>
      <c r="J55" s="152"/>
      <c r="K55" s="152"/>
    </row>
    <row r="56" spans="2:11" ht="15" customHeight="1">
      <c r="B56" s="561"/>
      <c r="C56" s="288"/>
      <c r="D56" s="300" t="s">
        <v>312</v>
      </c>
      <c r="E56" s="301" t="s">
        <v>154</v>
      </c>
      <c r="F56" s="302" t="s">
        <v>155</v>
      </c>
      <c r="G56" s="303">
        <v>925</v>
      </c>
      <c r="H56" s="450">
        <v>308.75</v>
      </c>
      <c r="I56" s="322"/>
      <c r="J56" s="152"/>
      <c r="K56" s="152"/>
    </row>
    <row r="57" spans="2:11" ht="15" customHeight="1">
      <c r="B57" s="561"/>
      <c r="C57" s="288"/>
      <c r="D57" s="300" t="s">
        <v>313</v>
      </c>
      <c r="E57" s="301" t="s">
        <v>156</v>
      </c>
      <c r="F57" s="302" t="s">
        <v>157</v>
      </c>
      <c r="G57" s="303">
        <v>9250</v>
      </c>
      <c r="H57" s="450">
        <v>3087.5</v>
      </c>
      <c r="I57" s="322"/>
      <c r="J57" s="152"/>
      <c r="K57" s="152"/>
    </row>
    <row r="58" spans="2:11" ht="15" customHeight="1">
      <c r="B58" s="561"/>
      <c r="C58" s="444"/>
      <c r="D58" s="300" t="s">
        <v>314</v>
      </c>
      <c r="E58" s="301" t="s">
        <v>194</v>
      </c>
      <c r="F58" s="302" t="s">
        <v>195</v>
      </c>
      <c r="G58" s="303">
        <v>185</v>
      </c>
      <c r="H58" s="318">
        <v>61.75</v>
      </c>
      <c r="I58" s="322"/>
      <c r="J58" s="152"/>
      <c r="K58" s="152"/>
    </row>
    <row r="59" spans="2:11" ht="15" customHeight="1">
      <c r="B59" s="561"/>
      <c r="C59" s="444"/>
      <c r="D59" s="300" t="s">
        <v>315</v>
      </c>
      <c r="E59" s="301" t="s">
        <v>196</v>
      </c>
      <c r="F59" s="302" t="s">
        <v>197</v>
      </c>
      <c r="G59" s="303">
        <v>1850</v>
      </c>
      <c r="H59" s="307">
        <v>617.5</v>
      </c>
      <c r="I59" s="322"/>
      <c r="J59" s="152"/>
      <c r="K59" s="152"/>
    </row>
    <row r="60" spans="2:11" ht="15" customHeight="1">
      <c r="B60" s="561"/>
      <c r="C60" s="288"/>
      <c r="D60" s="365"/>
      <c r="E60" s="356"/>
      <c r="F60" s="356"/>
      <c r="G60" s="369"/>
      <c r="H60" s="370"/>
      <c r="I60" s="329"/>
      <c r="J60" s="152"/>
      <c r="K60" s="152"/>
    </row>
    <row r="61" spans="2:11" ht="15" customHeight="1">
      <c r="B61" s="561"/>
      <c r="C61" s="288"/>
      <c r="D61" s="341" t="s">
        <v>529</v>
      </c>
      <c r="E61" s="356"/>
      <c r="F61" s="356"/>
      <c r="G61" s="369"/>
      <c r="H61" s="370"/>
      <c r="I61" s="329"/>
      <c r="J61" s="152"/>
      <c r="K61" s="152"/>
    </row>
    <row r="62" spans="2:11" ht="15" customHeight="1">
      <c r="B62" s="561"/>
      <c r="C62" s="288"/>
      <c r="D62" s="300" t="s">
        <v>546</v>
      </c>
      <c r="E62" s="301" t="s">
        <v>114</v>
      </c>
      <c r="F62" s="302" t="s">
        <v>115</v>
      </c>
      <c r="G62" s="303">
        <v>166500</v>
      </c>
      <c r="H62" s="445">
        <v>55575</v>
      </c>
      <c r="I62" s="322"/>
      <c r="J62" s="152"/>
      <c r="K62" s="152"/>
    </row>
    <row r="63" spans="2:11" ht="15" customHeight="1">
      <c r="B63" s="561"/>
      <c r="C63" s="288"/>
      <c r="D63" s="300" t="s">
        <v>547</v>
      </c>
      <c r="E63" s="301" t="s">
        <v>142</v>
      </c>
      <c r="F63" s="302" t="s">
        <v>143</v>
      </c>
      <c r="G63" s="303">
        <v>27750</v>
      </c>
      <c r="H63" s="445">
        <v>9262.5</v>
      </c>
      <c r="I63" s="322"/>
      <c r="J63" s="152"/>
      <c r="K63" s="152"/>
    </row>
    <row r="64" spans="2:11" ht="15" customHeight="1">
      <c r="B64" s="561"/>
      <c r="C64" s="288"/>
      <c r="D64" s="300" t="s">
        <v>548</v>
      </c>
      <c r="E64" s="301" t="s">
        <v>144</v>
      </c>
      <c r="F64" s="302" t="s">
        <v>145</v>
      </c>
      <c r="G64" s="303">
        <v>8325</v>
      </c>
      <c r="H64" s="445">
        <v>2778.75</v>
      </c>
      <c r="I64" s="322"/>
      <c r="J64" s="152"/>
      <c r="K64" s="152"/>
    </row>
    <row r="65" spans="2:11" ht="15" customHeight="1">
      <c r="B65" s="561"/>
      <c r="C65" s="444"/>
      <c r="D65" s="300" t="s">
        <v>549</v>
      </c>
      <c r="E65" s="301" t="s">
        <v>146</v>
      </c>
      <c r="F65" s="302" t="s">
        <v>147</v>
      </c>
      <c r="G65" s="303">
        <v>111000</v>
      </c>
      <c r="H65" s="445">
        <v>37050</v>
      </c>
      <c r="I65" s="322"/>
      <c r="J65" s="152"/>
      <c r="K65" s="152"/>
    </row>
    <row r="66" spans="2:11" ht="15" customHeight="1">
      <c r="B66" s="561"/>
      <c r="C66" s="288"/>
      <c r="D66" s="300" t="s">
        <v>550</v>
      </c>
      <c r="E66" s="301" t="s">
        <v>148</v>
      </c>
      <c r="F66" s="302" t="s">
        <v>149</v>
      </c>
      <c r="G66" s="303">
        <v>22200</v>
      </c>
      <c r="H66" s="445">
        <v>7410</v>
      </c>
      <c r="I66" s="322"/>
      <c r="J66" s="152"/>
      <c r="K66" s="152"/>
    </row>
    <row r="67" spans="2:11" ht="15" customHeight="1">
      <c r="B67" s="561"/>
      <c r="C67" s="288"/>
      <c r="D67" s="300" t="s">
        <v>551</v>
      </c>
      <c r="E67" s="301" t="s">
        <v>136</v>
      </c>
      <c r="F67" s="302" t="s">
        <v>137</v>
      </c>
      <c r="G67" s="303">
        <v>8325</v>
      </c>
      <c r="H67" s="307">
        <v>2778.75</v>
      </c>
      <c r="I67" s="322"/>
      <c r="J67" s="152"/>
      <c r="K67" s="152"/>
    </row>
    <row r="68" spans="2:11" ht="15" customHeight="1">
      <c r="B68" s="562" t="s">
        <v>122</v>
      </c>
      <c r="C68" s="444"/>
      <c r="D68" s="553" t="s">
        <v>530</v>
      </c>
      <c r="E68" s="311" t="s">
        <v>531</v>
      </c>
      <c r="F68" s="312" t="s">
        <v>532</v>
      </c>
      <c r="G68" s="303">
        <v>22200</v>
      </c>
      <c r="H68" s="307">
        <v>7410</v>
      </c>
      <c r="I68" s="322"/>
      <c r="J68" s="152"/>
      <c r="K68" s="152"/>
    </row>
    <row r="69" spans="2:11" ht="15" customHeight="1">
      <c r="B69" s="562" t="s">
        <v>122</v>
      </c>
      <c r="C69" s="444"/>
      <c r="D69" s="553" t="s">
        <v>533</v>
      </c>
      <c r="E69" s="311" t="s">
        <v>534</v>
      </c>
      <c r="F69" s="312" t="s">
        <v>535</v>
      </c>
      <c r="G69" s="303">
        <v>111000</v>
      </c>
      <c r="H69" s="307">
        <v>37050</v>
      </c>
      <c r="I69" s="322"/>
      <c r="J69" s="152"/>
      <c r="K69" s="152"/>
    </row>
    <row r="70" spans="2:11" ht="15" customHeight="1">
      <c r="B70" s="562" t="s">
        <v>122</v>
      </c>
      <c r="C70" s="444"/>
      <c r="D70" s="553" t="s">
        <v>572</v>
      </c>
      <c r="E70" s="311" t="s">
        <v>536</v>
      </c>
      <c r="F70" s="312" t="s">
        <v>537</v>
      </c>
      <c r="G70" s="303">
        <v>8325</v>
      </c>
      <c r="H70" s="307">
        <v>12.35</v>
      </c>
      <c r="I70" s="322"/>
      <c r="J70" s="152"/>
      <c r="K70" s="152"/>
    </row>
    <row r="71" spans="2:11" ht="15" customHeight="1">
      <c r="B71" s="562" t="s">
        <v>122</v>
      </c>
      <c r="C71" s="444"/>
      <c r="D71" s="553" t="s">
        <v>538</v>
      </c>
      <c r="E71" s="311" t="s">
        <v>539</v>
      </c>
      <c r="F71" s="312" t="s">
        <v>540</v>
      </c>
      <c r="G71" s="303">
        <v>27750</v>
      </c>
      <c r="H71" s="307">
        <v>9262.5</v>
      </c>
      <c r="I71" s="322"/>
      <c r="J71" s="152"/>
      <c r="K71" s="152"/>
    </row>
    <row r="72" spans="2:11" ht="15" customHeight="1">
      <c r="B72" s="562" t="s">
        <v>122</v>
      </c>
      <c r="C72" s="444"/>
      <c r="D72" s="553" t="s">
        <v>541</v>
      </c>
      <c r="E72" s="311" t="s">
        <v>542</v>
      </c>
      <c r="F72" s="312" t="s">
        <v>543</v>
      </c>
      <c r="G72" s="303">
        <v>61050</v>
      </c>
      <c r="H72" s="307">
        <v>20377.5</v>
      </c>
      <c r="I72" s="322"/>
      <c r="J72" s="152"/>
      <c r="K72" s="152"/>
    </row>
    <row r="73" spans="2:11" ht="15" customHeight="1">
      <c r="B73" s="562" t="s">
        <v>122</v>
      </c>
      <c r="C73" s="415"/>
      <c r="D73" s="304" t="s">
        <v>812</v>
      </c>
      <c r="E73" s="311" t="s">
        <v>544</v>
      </c>
      <c r="F73" s="312" t="s">
        <v>545</v>
      </c>
      <c r="G73" s="303">
        <v>8325</v>
      </c>
      <c r="H73" s="307">
        <v>12.35</v>
      </c>
      <c r="I73" s="322"/>
      <c r="J73" s="152"/>
      <c r="K73" s="152"/>
    </row>
    <row r="74" spans="2:11" ht="15" customHeight="1">
      <c r="B74" s="561"/>
      <c r="C74" s="288"/>
      <c r="D74" s="365"/>
      <c r="E74" s="356"/>
      <c r="F74" s="356"/>
      <c r="G74" s="369"/>
      <c r="H74" s="370"/>
      <c r="I74" s="329"/>
      <c r="J74" s="152"/>
      <c r="K74" s="152"/>
    </row>
    <row r="75" spans="2:11" ht="15" customHeight="1">
      <c r="B75" s="561"/>
      <c r="C75" s="288"/>
      <c r="D75" s="341" t="s">
        <v>369</v>
      </c>
      <c r="E75" s="356"/>
      <c r="F75" s="356"/>
      <c r="G75" s="369"/>
      <c r="H75" s="370"/>
      <c r="I75" s="329"/>
      <c r="J75" s="152"/>
      <c r="K75" s="152"/>
    </row>
    <row r="76" spans="2:11" ht="15" customHeight="1">
      <c r="B76" s="562" t="s">
        <v>122</v>
      </c>
      <c r="C76" s="288"/>
      <c r="D76" s="300" t="s">
        <v>409</v>
      </c>
      <c r="E76" s="301" t="s">
        <v>370</v>
      </c>
      <c r="F76" s="302" t="s">
        <v>371</v>
      </c>
      <c r="G76" s="303">
        <v>555</v>
      </c>
      <c r="H76" s="445">
        <v>185.25</v>
      </c>
      <c r="I76" s="322"/>
      <c r="J76" s="152"/>
      <c r="K76" s="152"/>
    </row>
    <row r="77" spans="2:11" ht="15" customHeight="1">
      <c r="B77" s="562" t="s">
        <v>122</v>
      </c>
      <c r="C77" s="288"/>
      <c r="D77" s="300" t="s">
        <v>410</v>
      </c>
      <c r="E77" s="301" t="s">
        <v>372</v>
      </c>
      <c r="F77" s="302" t="s">
        <v>373</v>
      </c>
      <c r="G77" s="303">
        <v>5550</v>
      </c>
      <c r="H77" s="307">
        <v>1852.5</v>
      </c>
      <c r="I77" s="322"/>
      <c r="J77" s="152"/>
      <c r="K77" s="152"/>
    </row>
    <row r="78" spans="2:11" ht="15" customHeight="1">
      <c r="B78" s="561"/>
      <c r="C78" s="288"/>
      <c r="D78" s="365"/>
      <c r="E78" s="356"/>
      <c r="F78" s="356"/>
      <c r="G78" s="369"/>
      <c r="H78" s="370"/>
      <c r="I78" s="329"/>
      <c r="J78" s="152"/>
      <c r="K78" s="152"/>
    </row>
    <row r="79" spans="2:11" ht="15" customHeight="1">
      <c r="B79" s="561"/>
      <c r="C79" s="288"/>
      <c r="D79" s="341" t="s">
        <v>552</v>
      </c>
      <c r="E79" s="356"/>
      <c r="F79" s="356"/>
      <c r="G79" s="369"/>
      <c r="H79" s="370"/>
      <c r="I79" s="329"/>
      <c r="J79" s="152"/>
      <c r="K79" s="152"/>
    </row>
    <row r="80" spans="2:11" ht="15" customHeight="1">
      <c r="B80" s="562" t="s">
        <v>122</v>
      </c>
      <c r="C80" s="288"/>
      <c r="D80" s="300" t="s">
        <v>411</v>
      </c>
      <c r="E80" s="301" t="s">
        <v>375</v>
      </c>
      <c r="F80" s="310" t="s">
        <v>376</v>
      </c>
      <c r="G80" s="449">
        <v>2588.15</v>
      </c>
      <c r="H80" s="445">
        <v>863.85</v>
      </c>
      <c r="I80" s="322"/>
      <c r="J80" s="152"/>
      <c r="K80" s="152"/>
    </row>
    <row r="81" spans="2:11" ht="15" customHeight="1">
      <c r="B81" s="561"/>
      <c r="C81" s="288"/>
      <c r="D81" s="300" t="s">
        <v>184</v>
      </c>
      <c r="E81" s="301" t="s">
        <v>150</v>
      </c>
      <c r="F81" s="302" t="s">
        <v>151</v>
      </c>
      <c r="G81" s="303">
        <v>2218.15</v>
      </c>
      <c r="H81" s="445">
        <v>740.35</v>
      </c>
      <c r="I81" s="322"/>
      <c r="J81" s="152"/>
      <c r="K81" s="152"/>
    </row>
    <row r="82" spans="2:11" ht="15" customHeight="1">
      <c r="B82" s="561"/>
      <c r="C82" s="288"/>
      <c r="D82" s="300" t="s">
        <v>185</v>
      </c>
      <c r="E82" s="301" t="s">
        <v>152</v>
      </c>
      <c r="F82" s="302" t="s">
        <v>153</v>
      </c>
      <c r="G82" s="303">
        <v>1293.1500000000001</v>
      </c>
      <c r="H82" s="307">
        <v>431.6</v>
      </c>
      <c r="I82" s="322"/>
      <c r="J82" s="152"/>
      <c r="K82" s="152"/>
    </row>
    <row r="83" spans="2:11" ht="15" customHeight="1">
      <c r="B83" s="561"/>
      <c r="C83" s="288"/>
      <c r="D83" s="365"/>
      <c r="E83" s="356"/>
      <c r="F83" s="356"/>
      <c r="G83" s="369"/>
      <c r="H83" s="370"/>
      <c r="I83" s="329"/>
      <c r="J83" s="152"/>
      <c r="K83" s="152"/>
    </row>
    <row r="84" spans="2:11" ht="15" customHeight="1">
      <c r="B84" s="561"/>
      <c r="C84" s="288"/>
      <c r="D84" s="341" t="s">
        <v>377</v>
      </c>
      <c r="E84" s="356"/>
      <c r="F84" s="356"/>
      <c r="G84" s="369"/>
      <c r="H84" s="370"/>
      <c r="I84" s="329"/>
      <c r="J84" s="152"/>
      <c r="K84" s="152"/>
    </row>
    <row r="85" spans="2:11" ht="15" customHeight="1">
      <c r="B85" s="562" t="s">
        <v>122</v>
      </c>
      <c r="C85" s="447"/>
      <c r="D85" s="313" t="s">
        <v>553</v>
      </c>
      <c r="E85" s="314" t="s">
        <v>554</v>
      </c>
      <c r="F85" s="315" t="s">
        <v>555</v>
      </c>
      <c r="G85" s="303">
        <v>333</v>
      </c>
      <c r="H85" s="307">
        <v>111.15</v>
      </c>
      <c r="I85" s="329"/>
      <c r="J85" s="152"/>
      <c r="K85" s="152"/>
    </row>
    <row r="86" spans="2:11" ht="15" customHeight="1">
      <c r="B86" s="562" t="s">
        <v>122</v>
      </c>
      <c r="C86" s="447"/>
      <c r="D86" s="300" t="s">
        <v>412</v>
      </c>
      <c r="E86" s="301" t="s">
        <v>378</v>
      </c>
      <c r="F86" s="302" t="s">
        <v>379</v>
      </c>
      <c r="G86" s="303">
        <v>925</v>
      </c>
      <c r="H86" s="307">
        <v>308.75</v>
      </c>
      <c r="I86" s="322"/>
      <c r="J86" s="152"/>
      <c r="K86" s="152"/>
    </row>
    <row r="87" spans="2:11" ht="15" customHeight="1">
      <c r="B87" s="561"/>
      <c r="C87" s="288"/>
      <c r="D87" s="365"/>
      <c r="E87" s="356"/>
      <c r="F87" s="356"/>
      <c r="G87" s="369"/>
      <c r="H87" s="370"/>
      <c r="I87" s="329"/>
      <c r="J87" s="152"/>
      <c r="K87" s="152"/>
    </row>
    <row r="88" spans="2:11" ht="15" customHeight="1">
      <c r="B88" s="561"/>
      <c r="C88" s="288"/>
      <c r="D88" s="341" t="s">
        <v>380</v>
      </c>
      <c r="E88" s="356"/>
      <c r="F88" s="356"/>
      <c r="G88" s="369"/>
      <c r="H88" s="370"/>
      <c r="I88" s="329"/>
      <c r="J88" s="152"/>
      <c r="K88" s="152"/>
    </row>
    <row r="89" spans="2:11" ht="15" customHeight="1">
      <c r="B89" s="562" t="s">
        <v>122</v>
      </c>
      <c r="C89" s="288"/>
      <c r="D89" s="300" t="s">
        <v>483</v>
      </c>
      <c r="E89" s="301" t="s">
        <v>381</v>
      </c>
      <c r="F89" s="310" t="s">
        <v>382</v>
      </c>
      <c r="G89" s="452">
        <v>55.5</v>
      </c>
      <c r="H89" s="318">
        <v>18.200000000000003</v>
      </c>
      <c r="I89" s="322"/>
      <c r="J89" s="152"/>
      <c r="K89" s="152"/>
    </row>
    <row r="90" spans="2:11" ht="15" customHeight="1">
      <c r="B90" s="561"/>
      <c r="C90" s="288"/>
      <c r="D90" s="365"/>
      <c r="E90" s="356"/>
      <c r="F90" s="356"/>
      <c r="G90" s="369"/>
      <c r="H90" s="370"/>
      <c r="I90" s="329"/>
      <c r="J90" s="152"/>
      <c r="K90" s="152"/>
    </row>
    <row r="91" spans="2:11" ht="15" customHeight="1">
      <c r="B91" s="561"/>
      <c r="C91" s="288"/>
      <c r="D91" s="341" t="s">
        <v>49</v>
      </c>
      <c r="E91" s="356"/>
      <c r="F91" s="356"/>
      <c r="G91" s="369"/>
      <c r="H91" s="370"/>
      <c r="I91" s="329"/>
      <c r="J91" s="152"/>
      <c r="K91" s="152"/>
    </row>
    <row r="92" spans="2:11" ht="15" customHeight="1">
      <c r="B92" s="561"/>
      <c r="C92" s="288"/>
      <c r="D92" s="300" t="s">
        <v>77</v>
      </c>
      <c r="E92" s="301" t="s">
        <v>118</v>
      </c>
      <c r="F92" s="310" t="s">
        <v>119</v>
      </c>
      <c r="G92" s="452">
        <v>1850</v>
      </c>
      <c r="H92" s="318">
        <v>617.5</v>
      </c>
      <c r="I92" s="322"/>
      <c r="J92" s="152"/>
      <c r="K92" s="152"/>
    </row>
    <row r="93" spans="2:11" ht="15" customHeight="1">
      <c r="B93" s="561"/>
      <c r="C93" s="288"/>
      <c r="D93" s="300" t="s">
        <v>428</v>
      </c>
      <c r="E93" s="301" t="s">
        <v>120</v>
      </c>
      <c r="F93" s="310" t="s">
        <v>121</v>
      </c>
      <c r="G93" s="452">
        <v>703</v>
      </c>
      <c r="H93" s="318">
        <v>234.65</v>
      </c>
      <c r="I93" s="322"/>
      <c r="J93" s="152"/>
      <c r="K93" s="152"/>
    </row>
    <row r="94" spans="2:11" ht="15" customHeight="1">
      <c r="B94" s="561"/>
      <c r="C94" s="288"/>
      <c r="D94" s="365"/>
      <c r="E94" s="356"/>
      <c r="F94" s="356"/>
      <c r="G94" s="369"/>
      <c r="H94" s="370"/>
      <c r="I94" s="329"/>
      <c r="J94" s="152"/>
      <c r="K94" s="152"/>
    </row>
    <row r="95" spans="2:11" ht="15" customHeight="1">
      <c r="B95" s="563"/>
      <c r="C95" s="453"/>
      <c r="D95" s="454" t="s">
        <v>557</v>
      </c>
      <c r="E95" s="455"/>
      <c r="F95" s="455"/>
      <c r="G95" s="456"/>
      <c r="H95" s="457"/>
      <c r="I95" s="329"/>
      <c r="J95" s="152"/>
      <c r="K95" s="152"/>
    </row>
    <row r="96" spans="2:11" ht="15" customHeight="1">
      <c r="B96" s="562" t="s">
        <v>122</v>
      </c>
      <c r="C96" s="458"/>
      <c r="D96" s="304" t="s">
        <v>560</v>
      </c>
      <c r="E96" s="311" t="s">
        <v>561</v>
      </c>
      <c r="F96" s="315" t="s">
        <v>562</v>
      </c>
      <c r="G96" s="303">
        <v>185</v>
      </c>
      <c r="H96" s="307">
        <v>61.75</v>
      </c>
      <c r="I96" s="329"/>
      <c r="J96" s="152"/>
      <c r="K96" s="152"/>
    </row>
    <row r="97" spans="2:11" ht="15" customHeight="1">
      <c r="B97" s="562" t="s">
        <v>122</v>
      </c>
      <c r="C97" s="447"/>
      <c r="D97" s="308" t="s">
        <v>563</v>
      </c>
      <c r="E97" s="311" t="s">
        <v>564</v>
      </c>
      <c r="F97" s="312" t="s">
        <v>565</v>
      </c>
      <c r="G97" s="303">
        <v>111</v>
      </c>
      <c r="H97" s="307">
        <v>37.049999999999997</v>
      </c>
      <c r="I97" s="329"/>
      <c r="J97" s="288"/>
      <c r="K97" s="288"/>
    </row>
    <row r="98" spans="2:11" ht="15" customHeight="1">
      <c r="B98" s="562" t="s">
        <v>122</v>
      </c>
      <c r="C98" s="459"/>
      <c r="D98" s="304" t="s">
        <v>566</v>
      </c>
      <c r="E98" s="311" t="s">
        <v>567</v>
      </c>
      <c r="F98" s="315" t="s">
        <v>568</v>
      </c>
      <c r="G98" s="316">
        <v>1850</v>
      </c>
      <c r="H98" s="317">
        <v>617.5</v>
      </c>
      <c r="I98" s="460"/>
      <c r="J98" s="461"/>
      <c r="K98" s="461"/>
    </row>
    <row r="99" spans="2:11" ht="15" customHeight="1">
      <c r="B99" s="562" t="s">
        <v>122</v>
      </c>
      <c r="C99" s="459"/>
      <c r="D99" s="304" t="s">
        <v>569</v>
      </c>
      <c r="E99" s="311" t="s">
        <v>570</v>
      </c>
      <c r="F99" s="315" t="s">
        <v>571</v>
      </c>
      <c r="G99" s="316">
        <v>1110</v>
      </c>
      <c r="H99" s="317">
        <v>370.5</v>
      </c>
      <c r="I99" s="460"/>
      <c r="J99" s="461"/>
      <c r="K99" s="461"/>
    </row>
    <row r="100" spans="2:11" ht="15" customHeight="1">
      <c r="B100" s="561"/>
      <c r="C100" s="288"/>
      <c r="D100" s="365"/>
      <c r="E100" s="356"/>
      <c r="F100" s="356"/>
      <c r="G100" s="369"/>
      <c r="H100" s="370"/>
      <c r="I100" s="329"/>
      <c r="J100" s="288"/>
      <c r="K100" s="288"/>
    </row>
    <row r="101" spans="2:11" ht="15" customHeight="1">
      <c r="B101" s="561"/>
      <c r="C101" s="288"/>
      <c r="D101" s="341" t="s">
        <v>573</v>
      </c>
      <c r="E101" s="356"/>
      <c r="F101" s="356"/>
      <c r="G101" s="369"/>
      <c r="H101" s="370"/>
      <c r="I101" s="329"/>
      <c r="J101" s="288"/>
      <c r="K101" s="288"/>
    </row>
    <row r="102" spans="2:11" ht="15" customHeight="1">
      <c r="B102" s="561"/>
      <c r="C102" s="288"/>
      <c r="D102" s="300" t="s">
        <v>82</v>
      </c>
      <c r="E102" s="301" t="s">
        <v>80</v>
      </c>
      <c r="F102" s="302" t="s">
        <v>81</v>
      </c>
      <c r="G102" s="303">
        <v>14.8</v>
      </c>
      <c r="H102" s="307">
        <v>5.2</v>
      </c>
      <c r="I102" s="322"/>
      <c r="J102" s="288"/>
      <c r="K102" s="288"/>
    </row>
    <row r="103" spans="2:11" ht="15" customHeight="1">
      <c r="B103" s="561"/>
      <c r="C103" s="288"/>
      <c r="D103" s="300" t="s">
        <v>321</v>
      </c>
      <c r="E103" s="301" t="s">
        <v>213</v>
      </c>
      <c r="F103" s="302" t="s">
        <v>214</v>
      </c>
      <c r="G103" s="303">
        <v>22200</v>
      </c>
      <c r="H103" s="307">
        <v>7410</v>
      </c>
      <c r="I103" s="322"/>
      <c r="J103" s="288"/>
      <c r="K103" s="288"/>
    </row>
    <row r="104" spans="2:11" ht="15" customHeight="1">
      <c r="B104" s="561"/>
      <c r="C104" s="288"/>
      <c r="D104" s="300" t="s">
        <v>585</v>
      </c>
      <c r="E104" s="311" t="s">
        <v>576</v>
      </c>
      <c r="F104" s="315" t="s">
        <v>577</v>
      </c>
      <c r="G104" s="303">
        <v>553.15</v>
      </c>
      <c r="H104" s="307">
        <v>184.6</v>
      </c>
      <c r="I104" s="322"/>
      <c r="J104" s="446" t="s">
        <v>813</v>
      </c>
      <c r="K104" s="288"/>
    </row>
    <row r="105" spans="2:11" ht="15" customHeight="1">
      <c r="B105" s="561"/>
      <c r="C105" s="444"/>
      <c r="D105" s="300" t="s">
        <v>578</v>
      </c>
      <c r="E105" s="311" t="s">
        <v>579</v>
      </c>
      <c r="F105" s="315" t="s">
        <v>580</v>
      </c>
      <c r="G105" s="303">
        <v>1835.66</v>
      </c>
      <c r="H105" s="307">
        <v>811.85</v>
      </c>
      <c r="I105" s="322"/>
      <c r="J105" s="288"/>
      <c r="K105" s="288"/>
    </row>
    <row r="106" spans="2:11" ht="15" customHeight="1">
      <c r="B106" s="561"/>
      <c r="C106" s="288"/>
      <c r="D106" s="300" t="s">
        <v>429</v>
      </c>
      <c r="E106" s="305" t="s">
        <v>581</v>
      </c>
      <c r="F106" s="306" t="s">
        <v>582</v>
      </c>
      <c r="G106" s="303">
        <v>1803.75</v>
      </c>
      <c r="H106" s="307">
        <v>601.9</v>
      </c>
      <c r="I106" s="322"/>
      <c r="J106" s="288"/>
      <c r="K106" s="288"/>
    </row>
    <row r="107" spans="2:11" ht="15" customHeight="1">
      <c r="B107" s="561"/>
      <c r="C107" s="288"/>
      <c r="D107" s="300" t="s">
        <v>430</v>
      </c>
      <c r="E107" s="305" t="s">
        <v>583</v>
      </c>
      <c r="F107" s="306" t="s">
        <v>584</v>
      </c>
      <c r="G107" s="303">
        <v>4578.75</v>
      </c>
      <c r="H107" s="307">
        <v>1528.15</v>
      </c>
      <c r="I107" s="322"/>
      <c r="J107" s="288"/>
      <c r="K107" s="288"/>
    </row>
    <row r="108" spans="2:11" ht="15" customHeight="1">
      <c r="B108" s="561"/>
      <c r="C108" s="288"/>
      <c r="D108" s="365"/>
      <c r="E108" s="356"/>
      <c r="F108" s="356"/>
      <c r="G108" s="369"/>
      <c r="H108" s="370"/>
      <c r="I108" s="329"/>
      <c r="J108" s="288"/>
      <c r="K108" s="288"/>
    </row>
    <row r="109" spans="2:11" ht="15" customHeight="1">
      <c r="B109" s="561"/>
      <c r="C109" s="288"/>
      <c r="D109" s="341" t="s">
        <v>50</v>
      </c>
      <c r="E109" s="356"/>
      <c r="F109" s="356"/>
      <c r="G109" s="369"/>
      <c r="H109" s="370"/>
      <c r="I109" s="329"/>
      <c r="J109" s="288"/>
      <c r="K109" s="288"/>
    </row>
    <row r="110" spans="2:11" ht="15" customHeight="1">
      <c r="B110" s="561"/>
      <c r="C110" s="288"/>
      <c r="D110" s="300" t="s">
        <v>93</v>
      </c>
      <c r="E110" s="301" t="s">
        <v>124</v>
      </c>
      <c r="F110" s="310" t="s">
        <v>125</v>
      </c>
      <c r="G110" s="449">
        <v>7400</v>
      </c>
      <c r="H110" s="318">
        <v>2470</v>
      </c>
      <c r="I110" s="322"/>
      <c r="J110" s="288"/>
      <c r="K110" s="288"/>
    </row>
    <row r="111" spans="2:11" ht="15" customHeight="1">
      <c r="B111" s="561"/>
      <c r="C111" s="288"/>
      <c r="D111" s="300" t="s">
        <v>85</v>
      </c>
      <c r="E111" s="311" t="s">
        <v>586</v>
      </c>
      <c r="F111" s="315" t="s">
        <v>587</v>
      </c>
      <c r="G111" s="303">
        <v>1848.15</v>
      </c>
      <c r="H111" s="307">
        <v>616.85</v>
      </c>
      <c r="I111" s="322"/>
      <c r="J111" s="288"/>
      <c r="K111" s="288"/>
    </row>
    <row r="112" spans="2:11" ht="15" customHeight="1">
      <c r="B112" s="561"/>
      <c r="C112" s="288"/>
      <c r="D112" s="300" t="s">
        <v>86</v>
      </c>
      <c r="E112" s="301" t="s">
        <v>588</v>
      </c>
      <c r="F112" s="302" t="s">
        <v>589</v>
      </c>
      <c r="G112" s="303">
        <v>2773.15</v>
      </c>
      <c r="H112" s="307">
        <v>925.6</v>
      </c>
      <c r="I112" s="322"/>
      <c r="J112" s="288"/>
      <c r="K112" s="152"/>
    </row>
    <row r="113" spans="2:11" ht="15" customHeight="1">
      <c r="B113" s="561"/>
      <c r="C113" s="288"/>
      <c r="D113" s="300" t="s">
        <v>87</v>
      </c>
      <c r="E113" s="311" t="s">
        <v>590</v>
      </c>
      <c r="F113" s="315" t="s">
        <v>591</v>
      </c>
      <c r="G113" s="303">
        <v>4253.1499999999996</v>
      </c>
      <c r="H113" s="307">
        <v>1419.6000000000001</v>
      </c>
      <c r="I113" s="322"/>
      <c r="J113" s="288"/>
      <c r="K113" s="152"/>
    </row>
    <row r="114" spans="2:11" ht="15" customHeight="1">
      <c r="B114" s="561"/>
      <c r="C114" s="288"/>
      <c r="D114" s="365"/>
      <c r="E114" s="356"/>
      <c r="F114" s="356"/>
      <c r="G114" s="369"/>
      <c r="H114" s="370"/>
      <c r="I114" s="329"/>
      <c r="J114" s="288"/>
      <c r="K114" s="152"/>
    </row>
    <row r="115" spans="2:11" ht="15" customHeight="1">
      <c r="B115" s="561"/>
      <c r="C115" s="288"/>
      <c r="D115" s="341" t="s">
        <v>53</v>
      </c>
      <c r="E115" s="356"/>
      <c r="F115" s="356"/>
      <c r="G115" s="369"/>
      <c r="H115" s="370"/>
      <c r="I115" s="329"/>
      <c r="J115" s="356"/>
      <c r="K115" s="152"/>
    </row>
    <row r="116" spans="2:11" ht="15" customHeight="1">
      <c r="B116" s="561"/>
      <c r="C116" s="288"/>
      <c r="D116" s="300" t="s">
        <v>322</v>
      </c>
      <c r="E116" s="301" t="s">
        <v>102</v>
      </c>
      <c r="F116" s="310" t="s">
        <v>103</v>
      </c>
      <c r="G116" s="449">
        <v>6937.5</v>
      </c>
      <c r="H116" s="307">
        <v>2315.9500000000003</v>
      </c>
      <c r="I116" s="322"/>
      <c r="J116" s="288"/>
      <c r="K116" s="152"/>
    </row>
    <row r="117" spans="2:11" ht="15" customHeight="1">
      <c r="B117" s="561"/>
      <c r="C117" s="288"/>
      <c r="D117" s="365"/>
      <c r="E117" s="356"/>
      <c r="F117" s="356"/>
      <c r="G117" s="369"/>
      <c r="H117" s="370"/>
      <c r="I117" s="329"/>
      <c r="J117" s="288"/>
      <c r="K117" s="152"/>
    </row>
    <row r="118" spans="2:11" ht="15" customHeight="1">
      <c r="B118" s="561"/>
      <c r="C118" s="462"/>
      <c r="D118" s="336" t="s">
        <v>253</v>
      </c>
      <c r="E118" s="356"/>
      <c r="F118" s="356"/>
      <c r="G118" s="369"/>
      <c r="H118" s="370"/>
      <c r="I118" s="329"/>
      <c r="J118" s="288"/>
      <c r="K118" s="152"/>
    </row>
    <row r="119" spans="2:11" s="152" customFormat="1" ht="15" customHeight="1">
      <c r="B119" s="561"/>
      <c r="C119" s="462"/>
      <c r="D119" s="499" t="s">
        <v>794</v>
      </c>
      <c r="E119" s="500" t="s">
        <v>130</v>
      </c>
      <c r="F119" s="501" t="s">
        <v>791</v>
      </c>
      <c r="G119" s="502">
        <v>3700</v>
      </c>
      <c r="H119" s="503">
        <v>1235</v>
      </c>
      <c r="I119" s="329"/>
      <c r="J119" s="446" t="s">
        <v>814</v>
      </c>
    </row>
    <row r="120" spans="2:11" s="152" customFormat="1" ht="15" customHeight="1">
      <c r="B120" s="561"/>
      <c r="C120" s="462"/>
      <c r="D120" s="499" t="s">
        <v>795</v>
      </c>
      <c r="E120" s="504" t="s">
        <v>792</v>
      </c>
      <c r="F120" s="505" t="s">
        <v>126</v>
      </c>
      <c r="G120" s="506">
        <v>7168.75</v>
      </c>
      <c r="H120" s="507">
        <v>2392.65</v>
      </c>
      <c r="I120" s="329"/>
      <c r="J120" s="288"/>
    </row>
    <row r="121" spans="2:11" s="152" customFormat="1" ht="15" customHeight="1">
      <c r="B121" s="561"/>
      <c r="C121" s="462"/>
      <c r="D121" s="508" t="s">
        <v>796</v>
      </c>
      <c r="E121" s="509" t="s">
        <v>793</v>
      </c>
      <c r="F121" s="463" t="s">
        <v>127</v>
      </c>
      <c r="G121" s="510">
        <v>1230.25</v>
      </c>
      <c r="H121" s="511">
        <v>410.8</v>
      </c>
      <c r="I121" s="329"/>
      <c r="J121" s="288"/>
    </row>
    <row r="122" spans="2:11" ht="15" customHeight="1">
      <c r="B122" s="563"/>
      <c r="C122" s="464"/>
      <c r="D122" s="400" t="s">
        <v>338</v>
      </c>
      <c r="E122" s="401" t="s">
        <v>236</v>
      </c>
      <c r="F122" s="402" t="s">
        <v>237</v>
      </c>
      <c r="G122" s="403">
        <v>1850</v>
      </c>
      <c r="H122" s="404">
        <v>617.5</v>
      </c>
      <c r="I122" s="329"/>
      <c r="J122" s="288"/>
      <c r="K122" s="152"/>
    </row>
    <row r="123" spans="2:11" ht="15" customHeight="1">
      <c r="B123" s="563"/>
      <c r="C123" s="444"/>
      <c r="D123" s="300" t="s">
        <v>339</v>
      </c>
      <c r="E123" s="301" t="s">
        <v>238</v>
      </c>
      <c r="F123" s="302" t="s">
        <v>239</v>
      </c>
      <c r="G123" s="303">
        <v>3653.75</v>
      </c>
      <c r="H123" s="307">
        <v>1219.4000000000001</v>
      </c>
      <c r="I123" s="329"/>
      <c r="J123" s="288"/>
      <c r="K123" s="152"/>
    </row>
    <row r="124" spans="2:11" ht="15" customHeight="1">
      <c r="B124" s="562" t="s">
        <v>122</v>
      </c>
      <c r="C124" s="444"/>
      <c r="D124" s="300" t="s">
        <v>486</v>
      </c>
      <c r="E124" s="301" t="s">
        <v>448</v>
      </c>
      <c r="F124" s="302" t="s">
        <v>435</v>
      </c>
      <c r="G124" s="303">
        <v>832.5</v>
      </c>
      <c r="H124" s="307">
        <v>278.2</v>
      </c>
      <c r="I124" s="329"/>
      <c r="J124" s="288"/>
      <c r="K124" s="152"/>
    </row>
    <row r="125" spans="2:11" ht="15" customHeight="1">
      <c r="B125" s="562" t="s">
        <v>122</v>
      </c>
      <c r="C125" s="444"/>
      <c r="D125" s="304" t="s">
        <v>530</v>
      </c>
      <c r="E125" s="311" t="s">
        <v>531</v>
      </c>
      <c r="F125" s="312" t="s">
        <v>532</v>
      </c>
      <c r="G125" s="303">
        <v>22200</v>
      </c>
      <c r="H125" s="307">
        <v>7410</v>
      </c>
      <c r="I125" s="322"/>
      <c r="J125" s="288"/>
      <c r="K125" s="152"/>
    </row>
    <row r="126" spans="2:11" ht="15" customHeight="1">
      <c r="B126" s="562" t="s">
        <v>122</v>
      </c>
      <c r="C126" s="444"/>
      <c r="D126" s="553" t="s">
        <v>533</v>
      </c>
      <c r="E126" s="311" t="s">
        <v>534</v>
      </c>
      <c r="F126" s="312" t="s">
        <v>535</v>
      </c>
      <c r="G126" s="303">
        <v>111000</v>
      </c>
      <c r="H126" s="307">
        <v>37050</v>
      </c>
      <c r="I126" s="322"/>
      <c r="J126" s="288"/>
      <c r="K126" s="152"/>
    </row>
    <row r="127" spans="2:11" ht="15" customHeight="1">
      <c r="B127" s="562" t="s">
        <v>122</v>
      </c>
      <c r="C127" s="444"/>
      <c r="D127" s="553" t="s">
        <v>572</v>
      </c>
      <c r="E127" s="311" t="s">
        <v>536</v>
      </c>
      <c r="F127" s="312" t="s">
        <v>537</v>
      </c>
      <c r="G127" s="303">
        <v>8325</v>
      </c>
      <c r="H127" s="307">
        <v>12.35</v>
      </c>
      <c r="I127" s="322"/>
      <c r="J127" s="288"/>
      <c r="K127" s="152"/>
    </row>
    <row r="128" spans="2:11" ht="15" customHeight="1">
      <c r="B128" s="562" t="s">
        <v>122</v>
      </c>
      <c r="C128" s="444"/>
      <c r="D128" s="554" t="s">
        <v>487</v>
      </c>
      <c r="E128" s="405" t="s">
        <v>449</v>
      </c>
      <c r="F128" s="302" t="s">
        <v>437</v>
      </c>
      <c r="G128" s="303">
        <v>1248.75</v>
      </c>
      <c r="H128" s="307">
        <v>416.65000000000003</v>
      </c>
      <c r="I128" s="322"/>
      <c r="J128" s="152"/>
      <c r="K128" s="152"/>
    </row>
    <row r="129" spans="2:11" ht="15" customHeight="1">
      <c r="B129" s="562" t="s">
        <v>122</v>
      </c>
      <c r="C129" s="444"/>
      <c r="D129" s="553" t="s">
        <v>538</v>
      </c>
      <c r="E129" s="311" t="s">
        <v>539</v>
      </c>
      <c r="F129" s="312" t="s">
        <v>540</v>
      </c>
      <c r="G129" s="303">
        <v>27750</v>
      </c>
      <c r="H129" s="307">
        <v>9262.5</v>
      </c>
      <c r="I129" s="322"/>
      <c r="J129" s="152"/>
      <c r="K129" s="152"/>
    </row>
    <row r="130" spans="2:11" ht="15" customHeight="1">
      <c r="B130" s="562" t="s">
        <v>122</v>
      </c>
      <c r="C130" s="444"/>
      <c r="D130" s="553" t="s">
        <v>541</v>
      </c>
      <c r="E130" s="311" t="s">
        <v>542</v>
      </c>
      <c r="F130" s="312" t="s">
        <v>543</v>
      </c>
      <c r="G130" s="303">
        <v>61050</v>
      </c>
      <c r="H130" s="307">
        <v>20377.5</v>
      </c>
      <c r="I130" s="322"/>
      <c r="J130" s="152"/>
      <c r="K130" s="152"/>
    </row>
    <row r="131" spans="2:11" s="152" customFormat="1" ht="15" customHeight="1">
      <c r="B131" s="562" t="s">
        <v>122</v>
      </c>
      <c r="C131" s="415"/>
      <c r="D131" s="304" t="s">
        <v>812</v>
      </c>
      <c r="E131" s="311" t="s">
        <v>544</v>
      </c>
      <c r="F131" s="312" t="s">
        <v>545</v>
      </c>
      <c r="G131" s="303">
        <v>8325</v>
      </c>
      <c r="H131" s="307">
        <v>12.35</v>
      </c>
      <c r="I131" s="322"/>
    </row>
    <row r="132" spans="2:11" s="152" customFormat="1" ht="15" customHeight="1">
      <c r="B132" s="562" t="s">
        <v>122</v>
      </c>
      <c r="C132" s="444"/>
      <c r="D132" s="400" t="s">
        <v>484</v>
      </c>
      <c r="E132" s="301" t="s">
        <v>444</v>
      </c>
      <c r="F132" s="302" t="s">
        <v>445</v>
      </c>
      <c r="G132" s="303">
        <v>1850</v>
      </c>
      <c r="H132" s="307">
        <v>617.5</v>
      </c>
      <c r="I132" s="322"/>
    </row>
    <row r="133" spans="2:11" s="152" customFormat="1" ht="15" customHeight="1">
      <c r="B133" s="562" t="s">
        <v>122</v>
      </c>
      <c r="C133" s="444"/>
      <c r="D133" s="300" t="s">
        <v>485</v>
      </c>
      <c r="E133" s="301" t="s">
        <v>446</v>
      </c>
      <c r="F133" s="302" t="s">
        <v>447</v>
      </c>
      <c r="G133" s="303">
        <v>555</v>
      </c>
      <c r="H133" s="307">
        <v>185.25</v>
      </c>
      <c r="I133" s="322"/>
    </row>
    <row r="134" spans="2:11" ht="15" customHeight="1">
      <c r="B134" s="562" t="s">
        <v>122</v>
      </c>
      <c r="C134" s="447"/>
      <c r="D134" s="300" t="s">
        <v>454</v>
      </c>
      <c r="E134" s="301" t="s">
        <v>450</v>
      </c>
      <c r="F134" s="302" t="s">
        <v>451</v>
      </c>
      <c r="G134" s="303">
        <v>2775</v>
      </c>
      <c r="H134" s="307">
        <v>926.25</v>
      </c>
      <c r="I134" s="322"/>
      <c r="J134" s="152"/>
      <c r="K134" s="152"/>
    </row>
    <row r="135" spans="2:11" ht="15" customHeight="1">
      <c r="B135" s="562" t="s">
        <v>122</v>
      </c>
      <c r="C135" s="447"/>
      <c r="D135" s="300" t="s">
        <v>455</v>
      </c>
      <c r="E135" s="301" t="s">
        <v>452</v>
      </c>
      <c r="F135" s="302" t="s">
        <v>453</v>
      </c>
      <c r="G135" s="303">
        <v>462.5</v>
      </c>
      <c r="H135" s="307">
        <v>154.70000000000002</v>
      </c>
      <c r="I135" s="322"/>
      <c r="J135" s="152"/>
      <c r="K135" s="152"/>
    </row>
    <row r="136" spans="2:11" ht="15" customHeight="1">
      <c r="B136" s="562" t="s">
        <v>122</v>
      </c>
      <c r="C136" s="447"/>
      <c r="D136" s="300" t="s">
        <v>463</v>
      </c>
      <c r="E136" s="301" t="s">
        <v>456</v>
      </c>
      <c r="F136" s="302" t="s">
        <v>457</v>
      </c>
      <c r="G136" s="303">
        <v>133.19999999999999</v>
      </c>
      <c r="H136" s="307">
        <v>44.2</v>
      </c>
      <c r="I136" s="322"/>
      <c r="J136" s="153"/>
      <c r="K136" s="153"/>
    </row>
    <row r="137" spans="2:11" ht="15" customHeight="1">
      <c r="B137" s="564"/>
      <c r="C137" s="464"/>
      <c r="D137" s="300" t="s">
        <v>797</v>
      </c>
      <c r="E137" s="301" t="s">
        <v>779</v>
      </c>
      <c r="F137" s="512" t="s">
        <v>780</v>
      </c>
      <c r="G137" s="303">
        <v>1156.25</v>
      </c>
      <c r="H137" s="318">
        <v>386.1</v>
      </c>
      <c r="I137" s="322"/>
      <c r="J137" s="153"/>
      <c r="K137" s="153"/>
    </row>
    <row r="138" spans="2:11" ht="15" customHeight="1">
      <c r="B138" s="564"/>
      <c r="C138" s="464"/>
      <c r="D138" s="300" t="s">
        <v>798</v>
      </c>
      <c r="E138" s="301" t="s">
        <v>781</v>
      </c>
      <c r="F138" s="512" t="s">
        <v>782</v>
      </c>
      <c r="G138" s="303">
        <v>2312.5</v>
      </c>
      <c r="H138" s="318">
        <v>772.2</v>
      </c>
      <c r="I138" s="322"/>
      <c r="J138" s="153"/>
      <c r="K138" s="153"/>
    </row>
    <row r="139" spans="2:11" ht="15" customHeight="1">
      <c r="B139" s="564"/>
      <c r="C139" s="464"/>
      <c r="D139" s="300" t="s">
        <v>799</v>
      </c>
      <c r="E139" s="301" t="s">
        <v>783</v>
      </c>
      <c r="F139" s="512" t="s">
        <v>784</v>
      </c>
      <c r="G139" s="303">
        <v>5550</v>
      </c>
      <c r="H139" s="318">
        <v>1852.5</v>
      </c>
      <c r="I139" s="322"/>
      <c r="J139" s="152"/>
      <c r="K139" s="152"/>
    </row>
    <row r="140" spans="2:11" ht="15" customHeight="1">
      <c r="B140" s="562" t="s">
        <v>122</v>
      </c>
      <c r="C140" s="464"/>
      <c r="D140" s="555" t="s">
        <v>815</v>
      </c>
      <c r="E140" s="305" t="s">
        <v>816</v>
      </c>
      <c r="F140" s="556" t="s">
        <v>817</v>
      </c>
      <c r="G140" s="514">
        <v>277.5</v>
      </c>
      <c r="H140" s="514">
        <v>92.95</v>
      </c>
      <c r="I140" s="322"/>
      <c r="J140" s="152"/>
      <c r="K140" s="152"/>
    </row>
    <row r="141" spans="2:11" ht="15" customHeight="1">
      <c r="B141" s="562" t="s">
        <v>122</v>
      </c>
      <c r="C141" s="464"/>
      <c r="D141" s="400" t="s">
        <v>464</v>
      </c>
      <c r="E141" s="401" t="s">
        <v>458</v>
      </c>
      <c r="F141" s="402" t="s">
        <v>459</v>
      </c>
      <c r="G141" s="424">
        <v>2775</v>
      </c>
      <c r="H141" s="404">
        <v>926.25</v>
      </c>
      <c r="I141" s="322"/>
      <c r="J141" s="153"/>
      <c r="K141" s="153"/>
    </row>
    <row r="142" spans="2:11" ht="15" customHeight="1">
      <c r="B142" s="563"/>
      <c r="C142" s="444"/>
      <c r="D142" s="300" t="s">
        <v>431</v>
      </c>
      <c r="E142" s="301" t="s">
        <v>234</v>
      </c>
      <c r="F142" s="302" t="s">
        <v>235</v>
      </c>
      <c r="G142" s="303">
        <v>740</v>
      </c>
      <c r="H142" s="307">
        <v>247</v>
      </c>
      <c r="I142" s="322"/>
      <c r="J142" s="152"/>
      <c r="K142" s="152"/>
    </row>
    <row r="143" spans="2:11" ht="15" customHeight="1">
      <c r="B143" s="562" t="s">
        <v>122</v>
      </c>
      <c r="C143" s="447"/>
      <c r="D143" s="300" t="s">
        <v>465</v>
      </c>
      <c r="E143" s="301" t="s">
        <v>460</v>
      </c>
      <c r="F143" s="302" t="s">
        <v>461</v>
      </c>
      <c r="G143" s="303">
        <v>1850</v>
      </c>
      <c r="H143" s="307">
        <v>617.5</v>
      </c>
      <c r="I143" s="322"/>
      <c r="J143" s="152"/>
      <c r="K143" s="152"/>
    </row>
    <row r="144" spans="2:11" ht="15" customHeight="1">
      <c r="B144" s="562" t="s">
        <v>122</v>
      </c>
      <c r="C144" s="447"/>
      <c r="D144" s="300" t="s">
        <v>466</v>
      </c>
      <c r="E144" s="301" t="s">
        <v>462</v>
      </c>
      <c r="F144" s="302" t="s">
        <v>443</v>
      </c>
      <c r="G144" s="303">
        <v>3653.75</v>
      </c>
      <c r="H144" s="307">
        <v>1219.4000000000001</v>
      </c>
      <c r="I144" s="322"/>
      <c r="J144" s="152"/>
      <c r="K144" s="152"/>
    </row>
    <row r="145" spans="2:11" ht="15" customHeight="1">
      <c r="B145" s="562" t="s">
        <v>122</v>
      </c>
      <c r="C145" s="447"/>
      <c r="D145" s="308" t="s">
        <v>594</v>
      </c>
      <c r="E145" s="311" t="s">
        <v>595</v>
      </c>
      <c r="F145" s="312" t="s">
        <v>596</v>
      </c>
      <c r="G145" s="303">
        <v>4255</v>
      </c>
      <c r="H145" s="318">
        <v>1420.25</v>
      </c>
      <c r="I145" s="322"/>
      <c r="J145" s="152"/>
      <c r="K145" s="152"/>
    </row>
    <row r="146" spans="2:11" s="125" customFormat="1" ht="15" customHeight="1">
      <c r="B146" s="562" t="s">
        <v>122</v>
      </c>
      <c r="C146" s="447"/>
      <c r="D146" s="300" t="s">
        <v>593</v>
      </c>
      <c r="E146" s="301" t="s">
        <v>467</v>
      </c>
      <c r="F146" s="302" t="s">
        <v>391</v>
      </c>
      <c r="G146" s="303">
        <v>6243.75</v>
      </c>
      <c r="H146" s="307">
        <v>2083.9</v>
      </c>
      <c r="I146" s="322"/>
      <c r="J146" s="149"/>
      <c r="K146" s="149"/>
    </row>
    <row r="147" spans="2:11" s="125" customFormat="1" ht="15" customHeight="1">
      <c r="B147" s="562" t="s">
        <v>122</v>
      </c>
      <c r="C147" s="447"/>
      <c r="D147" s="308" t="s">
        <v>598</v>
      </c>
      <c r="E147" s="311" t="s">
        <v>599</v>
      </c>
      <c r="F147" s="312" t="s">
        <v>600</v>
      </c>
      <c r="G147" s="303">
        <v>7363</v>
      </c>
      <c r="H147" s="318">
        <v>2457.65</v>
      </c>
      <c r="I147" s="322"/>
      <c r="J147" s="149"/>
      <c r="K147" s="149"/>
    </row>
    <row r="148" spans="2:11" s="125" customFormat="1" ht="15" customHeight="1">
      <c r="B148" s="562" t="s">
        <v>122</v>
      </c>
      <c r="C148" s="444"/>
      <c r="D148" s="300" t="s">
        <v>597</v>
      </c>
      <c r="E148" s="301" t="s">
        <v>240</v>
      </c>
      <c r="F148" s="302" t="s">
        <v>241</v>
      </c>
      <c r="G148" s="303">
        <v>9203.75</v>
      </c>
      <c r="H148" s="307">
        <v>3071.9</v>
      </c>
      <c r="I148" s="322"/>
      <c r="J148" s="149"/>
      <c r="K148" s="149"/>
    </row>
    <row r="149" spans="2:11" s="125" customFormat="1" ht="15" customHeight="1">
      <c r="B149" s="561"/>
      <c r="C149" s="288"/>
      <c r="D149" s="465"/>
      <c r="E149" s="466"/>
      <c r="F149" s="466"/>
      <c r="G149" s="329"/>
      <c r="H149" s="467"/>
      <c r="I149" s="329"/>
      <c r="J149" s="149"/>
      <c r="K149" s="149"/>
    </row>
    <row r="150" spans="2:11" s="125" customFormat="1" ht="15" customHeight="1">
      <c r="B150" s="561"/>
      <c r="C150" s="288"/>
      <c r="D150" s="341" t="s">
        <v>601</v>
      </c>
      <c r="E150" s="356"/>
      <c r="F150" s="356"/>
      <c r="G150" s="369"/>
      <c r="H150" s="370"/>
      <c r="I150" s="329"/>
      <c r="J150" s="149"/>
      <c r="K150" s="149"/>
    </row>
    <row r="151" spans="2:11" s="125" customFormat="1" ht="15" customHeight="1">
      <c r="B151" s="561"/>
      <c r="C151" s="288"/>
      <c r="D151" s="300" t="s">
        <v>602</v>
      </c>
      <c r="E151" s="301" t="s">
        <v>215</v>
      </c>
      <c r="F151" s="302" t="s">
        <v>216</v>
      </c>
      <c r="G151" s="303">
        <v>555</v>
      </c>
      <c r="H151" s="307">
        <v>185.25</v>
      </c>
      <c r="I151" s="329"/>
      <c r="J151" s="149"/>
      <c r="K151" s="149"/>
    </row>
    <row r="152" spans="2:11" s="125" customFormat="1" ht="15" customHeight="1">
      <c r="B152" s="561"/>
      <c r="C152" s="288"/>
      <c r="D152" s="300" t="s">
        <v>603</v>
      </c>
      <c r="E152" s="301" t="s">
        <v>116</v>
      </c>
      <c r="F152" s="302" t="s">
        <v>117</v>
      </c>
      <c r="G152" s="303">
        <v>1850</v>
      </c>
      <c r="H152" s="307">
        <v>617.5</v>
      </c>
      <c r="I152" s="329"/>
      <c r="J152" s="149"/>
      <c r="K152" s="149"/>
    </row>
    <row r="153" spans="2:11" s="125" customFormat="1" ht="15" customHeight="1">
      <c r="B153" s="565"/>
      <c r="C153" s="416"/>
      <c r="D153" s="338"/>
      <c r="E153" s="339"/>
      <c r="F153" s="340"/>
      <c r="G153" s="322"/>
      <c r="H153" s="323"/>
      <c r="I153" s="329"/>
      <c r="J153" s="149"/>
      <c r="K153" s="149"/>
    </row>
    <row r="154" spans="2:11" s="125" customFormat="1" ht="15" customHeight="1">
      <c r="B154" s="563"/>
      <c r="C154" s="447"/>
      <c r="D154" s="341" t="s">
        <v>604</v>
      </c>
      <c r="E154" s="455"/>
      <c r="F154" s="455"/>
      <c r="G154" s="456"/>
      <c r="H154" s="457"/>
      <c r="I154" s="329"/>
      <c r="J154" s="149"/>
      <c r="K154" s="149"/>
    </row>
    <row r="155" spans="2:11" ht="15" customHeight="1">
      <c r="B155" s="562" t="s">
        <v>122</v>
      </c>
      <c r="C155" s="447"/>
      <c r="D155" s="313" t="s">
        <v>607</v>
      </c>
      <c r="E155" s="314" t="s">
        <v>608</v>
      </c>
      <c r="F155" s="315" t="s">
        <v>609</v>
      </c>
      <c r="G155" s="303">
        <v>111</v>
      </c>
      <c r="H155" s="307">
        <v>37.049999999999997</v>
      </c>
      <c r="I155" s="329"/>
      <c r="J155" s="152"/>
      <c r="K155" s="152"/>
    </row>
    <row r="156" spans="2:11" ht="15" customHeight="1">
      <c r="B156" s="562" t="s">
        <v>122</v>
      </c>
      <c r="C156" s="447"/>
      <c r="D156" s="313" t="s">
        <v>610</v>
      </c>
      <c r="E156" s="314" t="s">
        <v>611</v>
      </c>
      <c r="F156" s="315" t="s">
        <v>612</v>
      </c>
      <c r="G156" s="303">
        <v>1110</v>
      </c>
      <c r="H156" s="307">
        <v>370.5</v>
      </c>
      <c r="I156" s="329"/>
      <c r="J156" s="152"/>
      <c r="K156" s="152"/>
    </row>
    <row r="157" spans="2:11" ht="15" customHeight="1">
      <c r="B157" s="562" t="s">
        <v>122</v>
      </c>
      <c r="C157" s="447"/>
      <c r="D157" s="308" t="s">
        <v>613</v>
      </c>
      <c r="E157" s="311" t="s">
        <v>614</v>
      </c>
      <c r="F157" s="312" t="s">
        <v>615</v>
      </c>
      <c r="G157" s="303">
        <v>553.15</v>
      </c>
      <c r="H157" s="307">
        <v>184.6</v>
      </c>
      <c r="I157" s="329"/>
      <c r="J157" s="137"/>
      <c r="K157" s="152"/>
    </row>
    <row r="158" spans="2:11" ht="15" customHeight="1">
      <c r="B158" s="563"/>
      <c r="C158" s="447"/>
      <c r="D158" s="300" t="s">
        <v>186</v>
      </c>
      <c r="E158" s="311" t="s">
        <v>605</v>
      </c>
      <c r="F158" s="315" t="s">
        <v>606</v>
      </c>
      <c r="G158" s="303">
        <v>923.15</v>
      </c>
      <c r="H158" s="307">
        <v>308.10000000000002</v>
      </c>
      <c r="I158" s="329"/>
      <c r="J158" s="137"/>
      <c r="K158" s="152"/>
    </row>
    <row r="159" spans="2:11" ht="15" customHeight="1">
      <c r="B159" s="563"/>
      <c r="C159" s="447"/>
      <c r="D159" s="300" t="s">
        <v>616</v>
      </c>
      <c r="E159" s="311" t="s">
        <v>617</v>
      </c>
      <c r="F159" s="315" t="s">
        <v>618</v>
      </c>
      <c r="G159" s="303">
        <v>185</v>
      </c>
      <c r="H159" s="307">
        <v>61.75</v>
      </c>
      <c r="I159" s="329"/>
      <c r="J159" s="152"/>
      <c r="K159" s="152"/>
    </row>
    <row r="160" spans="2:11" ht="15" customHeight="1">
      <c r="B160" s="563"/>
      <c r="C160" s="447"/>
      <c r="D160" s="300" t="s">
        <v>619</v>
      </c>
      <c r="E160" s="311" t="s">
        <v>620</v>
      </c>
      <c r="F160" s="315" t="s">
        <v>621</v>
      </c>
      <c r="G160" s="303">
        <v>1850</v>
      </c>
      <c r="H160" s="307">
        <v>617.5</v>
      </c>
      <c r="I160" s="329"/>
      <c r="J160" s="416"/>
      <c r="K160" s="153"/>
    </row>
    <row r="161" spans="2:11" ht="15" customHeight="1">
      <c r="B161" s="565"/>
      <c r="C161" s="416"/>
      <c r="D161" s="338"/>
      <c r="E161" s="339"/>
      <c r="F161" s="340"/>
      <c r="G161" s="322"/>
      <c r="H161" s="323"/>
      <c r="I161" s="329"/>
      <c r="J161" s="416"/>
      <c r="K161" s="153"/>
    </row>
    <row r="162" spans="2:11" ht="15" customHeight="1">
      <c r="B162" s="561"/>
      <c r="C162" s="288"/>
      <c r="D162" s="341" t="s">
        <v>51</v>
      </c>
      <c r="E162" s="356"/>
      <c r="F162" s="356"/>
      <c r="G162" s="369"/>
      <c r="H162" s="370"/>
      <c r="I162" s="329"/>
      <c r="J162" s="288"/>
      <c r="K162" s="152"/>
    </row>
    <row r="163" spans="2:11" ht="15" customHeight="1">
      <c r="B163" s="561"/>
      <c r="C163" s="288"/>
      <c r="D163" s="300" t="s">
        <v>502</v>
      </c>
      <c r="E163" s="311" t="s">
        <v>503</v>
      </c>
      <c r="F163" s="315" t="s">
        <v>504</v>
      </c>
      <c r="G163" s="303">
        <v>368.15</v>
      </c>
      <c r="H163" s="307">
        <v>122.85000000000001</v>
      </c>
      <c r="I163" s="322"/>
      <c r="J163" s="288"/>
      <c r="K163" s="152"/>
    </row>
    <row r="164" spans="2:11" ht="15" customHeight="1">
      <c r="B164" s="561"/>
      <c r="C164" s="288"/>
      <c r="D164" s="300" t="s">
        <v>505</v>
      </c>
      <c r="E164" s="311" t="s">
        <v>506</v>
      </c>
      <c r="F164" s="315" t="s">
        <v>507</v>
      </c>
      <c r="G164" s="303">
        <v>1056.56</v>
      </c>
      <c r="H164" s="307">
        <v>467.35</v>
      </c>
      <c r="I164" s="322"/>
      <c r="J164" s="468"/>
      <c r="K164" s="152"/>
    </row>
    <row r="165" spans="2:11" ht="15" customHeight="1">
      <c r="B165" s="561"/>
      <c r="C165" s="288"/>
      <c r="D165" s="300" t="s">
        <v>508</v>
      </c>
      <c r="E165" s="311" t="s">
        <v>509</v>
      </c>
      <c r="F165" s="315" t="s">
        <v>510</v>
      </c>
      <c r="G165" s="303">
        <v>1284.4100000000001</v>
      </c>
      <c r="H165" s="307">
        <v>568.1</v>
      </c>
      <c r="I165" s="322"/>
      <c r="J165" s="468"/>
      <c r="K165" s="153"/>
    </row>
    <row r="166" spans="2:11" ht="15" customHeight="1">
      <c r="B166" s="561"/>
      <c r="C166" s="288"/>
      <c r="D166" s="300" t="s">
        <v>818</v>
      </c>
      <c r="E166" s="311" t="s">
        <v>511</v>
      </c>
      <c r="F166" s="315" t="s">
        <v>512</v>
      </c>
      <c r="G166" s="303">
        <v>645.65</v>
      </c>
      <c r="H166" s="307">
        <v>215.8</v>
      </c>
      <c r="I166" s="322"/>
      <c r="J166" s="468"/>
      <c r="K166" s="152"/>
    </row>
    <row r="167" spans="2:11" ht="15" customHeight="1">
      <c r="B167" s="561"/>
      <c r="C167" s="288"/>
      <c r="D167" s="300" t="s">
        <v>819</v>
      </c>
      <c r="E167" s="311" t="s">
        <v>820</v>
      </c>
      <c r="F167" s="315" t="s">
        <v>513</v>
      </c>
      <c r="G167" s="303">
        <v>1341.25</v>
      </c>
      <c r="H167" s="307">
        <v>447.85</v>
      </c>
      <c r="I167" s="322"/>
      <c r="J167" s="468"/>
      <c r="K167" s="152"/>
    </row>
    <row r="168" spans="2:11" ht="15" customHeight="1">
      <c r="B168" s="561"/>
      <c r="C168" s="288"/>
      <c r="D168" s="300" t="s">
        <v>821</v>
      </c>
      <c r="E168" s="311" t="s">
        <v>822</v>
      </c>
      <c r="F168" s="315" t="s">
        <v>514</v>
      </c>
      <c r="G168" s="303">
        <v>1570.65</v>
      </c>
      <c r="H168" s="307">
        <v>524.55000000000007</v>
      </c>
      <c r="I168" s="322"/>
      <c r="J168" s="288"/>
      <c r="K168" s="152"/>
    </row>
    <row r="169" spans="2:11" ht="15" customHeight="1">
      <c r="B169" s="561"/>
      <c r="C169" s="288"/>
      <c r="D169" s="469"/>
      <c r="E169" s="470"/>
      <c r="F169" s="470"/>
      <c r="G169" s="470"/>
      <c r="H169" s="471"/>
      <c r="I169" s="334"/>
      <c r="J169" s="288"/>
      <c r="K169" s="152"/>
    </row>
    <row r="170" spans="2:11" ht="15" customHeight="1">
      <c r="B170" s="561"/>
      <c r="C170" s="288"/>
      <c r="D170" s="341" t="s">
        <v>475</v>
      </c>
      <c r="E170" s="356"/>
      <c r="F170" s="356"/>
      <c r="G170" s="369"/>
      <c r="H170" s="370"/>
      <c r="I170" s="329"/>
      <c r="J170" s="288"/>
      <c r="K170" s="152"/>
    </row>
    <row r="171" spans="2:11" ht="15" customHeight="1">
      <c r="B171" s="561"/>
      <c r="C171" s="288"/>
      <c r="D171" s="300" t="s">
        <v>622</v>
      </c>
      <c r="E171" s="311" t="s">
        <v>623</v>
      </c>
      <c r="F171" s="315" t="s">
        <v>624</v>
      </c>
      <c r="G171" s="303">
        <v>1663.15</v>
      </c>
      <c r="H171" s="307">
        <v>555.09999999999991</v>
      </c>
      <c r="I171" s="322"/>
      <c r="J171" s="446" t="s">
        <v>823</v>
      </c>
      <c r="K171" s="152"/>
    </row>
    <row r="172" spans="2:11" ht="15" customHeight="1">
      <c r="B172" s="561"/>
      <c r="C172" s="288"/>
      <c r="D172" s="308" t="s">
        <v>824</v>
      </c>
      <c r="E172" s="311" t="s">
        <v>625</v>
      </c>
      <c r="F172" s="315" t="s">
        <v>626</v>
      </c>
      <c r="G172" s="303">
        <v>3698.15</v>
      </c>
      <c r="H172" s="307">
        <v>1234.3499999999999</v>
      </c>
      <c r="I172" s="322"/>
      <c r="J172" s="288"/>
      <c r="K172" s="153"/>
    </row>
    <row r="173" spans="2:11" ht="15" customHeight="1">
      <c r="B173" s="561"/>
      <c r="C173" s="288"/>
      <c r="D173" s="300" t="s">
        <v>825</v>
      </c>
      <c r="E173" s="311" t="s">
        <v>627</v>
      </c>
      <c r="F173" s="315" t="s">
        <v>628</v>
      </c>
      <c r="G173" s="303">
        <v>7213.15</v>
      </c>
      <c r="H173" s="307">
        <v>2407.6</v>
      </c>
      <c r="I173" s="322"/>
      <c r="J173" s="288"/>
      <c r="K173" s="153"/>
    </row>
    <row r="174" spans="2:11" ht="15" customHeight="1">
      <c r="B174" s="561"/>
      <c r="C174" s="288"/>
      <c r="D174" s="300" t="s">
        <v>826</v>
      </c>
      <c r="E174" s="311" t="s">
        <v>629</v>
      </c>
      <c r="F174" s="315" t="s">
        <v>630</v>
      </c>
      <c r="G174" s="303">
        <v>8693.15</v>
      </c>
      <c r="H174" s="307">
        <v>2901.6</v>
      </c>
      <c r="I174" s="322"/>
      <c r="J174" s="288"/>
      <c r="K174" s="153"/>
    </row>
    <row r="175" spans="2:11" ht="15" customHeight="1">
      <c r="B175" s="561"/>
      <c r="C175" s="288"/>
      <c r="D175" s="365"/>
      <c r="E175" s="356"/>
      <c r="F175" s="356"/>
      <c r="G175" s="369"/>
      <c r="H175" s="370"/>
      <c r="I175" s="329"/>
      <c r="J175" s="288"/>
      <c r="K175" s="153"/>
    </row>
    <row r="176" spans="2:11" ht="15" customHeight="1">
      <c r="B176" s="561"/>
      <c r="C176" s="288"/>
      <c r="D176" s="341" t="s">
        <v>476</v>
      </c>
      <c r="E176" s="356"/>
      <c r="F176" s="356"/>
      <c r="G176" s="369"/>
      <c r="H176" s="370"/>
      <c r="I176" s="329"/>
      <c r="J176" s="152"/>
      <c r="K176" s="152"/>
    </row>
    <row r="177" spans="2:11" ht="15" customHeight="1">
      <c r="B177" s="561"/>
      <c r="C177" s="288"/>
      <c r="D177" s="300" t="s">
        <v>323</v>
      </c>
      <c r="E177" s="311" t="s">
        <v>634</v>
      </c>
      <c r="F177" s="315" t="s">
        <v>635</v>
      </c>
      <c r="G177" s="303">
        <v>2405</v>
      </c>
      <c r="H177" s="307">
        <v>802.75</v>
      </c>
      <c r="I177" s="322"/>
      <c r="J177" s="152"/>
      <c r="K177" s="152"/>
    </row>
    <row r="178" spans="2:11" ht="15" customHeight="1">
      <c r="B178" s="561"/>
      <c r="C178" s="444"/>
      <c r="D178" s="300" t="s">
        <v>258</v>
      </c>
      <c r="E178" s="311" t="s">
        <v>636</v>
      </c>
      <c r="F178" s="315" t="s">
        <v>637</v>
      </c>
      <c r="G178" s="449">
        <v>1110</v>
      </c>
      <c r="H178" s="307">
        <v>370.5</v>
      </c>
      <c r="I178" s="322"/>
      <c r="J178" s="152"/>
      <c r="K178" s="152"/>
    </row>
    <row r="179" spans="2:11" ht="15" customHeight="1">
      <c r="B179" s="561"/>
      <c r="C179" s="444"/>
      <c r="D179" s="300" t="s">
        <v>257</v>
      </c>
      <c r="E179" s="311" t="s">
        <v>638</v>
      </c>
      <c r="F179" s="472" t="s">
        <v>639</v>
      </c>
      <c r="G179" s="449">
        <v>1665</v>
      </c>
      <c r="H179" s="307">
        <v>555.75</v>
      </c>
      <c r="I179" s="322"/>
      <c r="J179" s="152"/>
      <c r="K179" s="152"/>
    </row>
    <row r="180" spans="2:11" ht="15" customHeight="1">
      <c r="B180" s="561"/>
      <c r="C180" s="288"/>
      <c r="D180" s="365"/>
      <c r="E180" s="356"/>
      <c r="F180" s="356"/>
      <c r="G180" s="356"/>
      <c r="H180" s="361"/>
      <c r="I180" s="334"/>
      <c r="J180" s="152"/>
      <c r="K180" s="152"/>
    </row>
    <row r="181" spans="2:11" ht="15" customHeight="1">
      <c r="B181" s="561"/>
      <c r="C181" s="288"/>
      <c r="D181" s="341" t="s">
        <v>470</v>
      </c>
      <c r="E181" s="356"/>
      <c r="F181" s="356"/>
      <c r="G181" s="369"/>
      <c r="H181" s="370"/>
      <c r="I181" s="329"/>
      <c r="J181" s="152"/>
      <c r="K181" s="152"/>
    </row>
    <row r="182" spans="2:11" ht="15" customHeight="1">
      <c r="B182" s="562" t="s">
        <v>122</v>
      </c>
      <c r="C182" s="288"/>
      <c r="D182" s="300" t="s">
        <v>468</v>
      </c>
      <c r="E182" s="301" t="s">
        <v>471</v>
      </c>
      <c r="F182" s="302" t="s">
        <v>472</v>
      </c>
      <c r="G182" s="303">
        <v>1813</v>
      </c>
      <c r="H182" s="307">
        <v>605.15</v>
      </c>
      <c r="I182" s="322"/>
      <c r="J182" s="152"/>
      <c r="K182" s="152"/>
    </row>
    <row r="183" spans="2:11" ht="15" customHeight="1">
      <c r="B183" s="562" t="s">
        <v>122</v>
      </c>
      <c r="C183" s="288"/>
      <c r="D183" s="300" t="s">
        <v>469</v>
      </c>
      <c r="E183" s="301" t="s">
        <v>473</v>
      </c>
      <c r="F183" s="302" t="s">
        <v>474</v>
      </c>
      <c r="G183" s="303">
        <v>18130</v>
      </c>
      <c r="H183" s="307">
        <v>6051.5</v>
      </c>
      <c r="I183" s="322"/>
      <c r="J183" s="153"/>
      <c r="K183" s="153"/>
    </row>
    <row r="184" spans="2:11" ht="15" customHeight="1">
      <c r="B184" s="561"/>
      <c r="C184" s="288"/>
      <c r="D184" s="365"/>
      <c r="E184" s="356"/>
      <c r="F184" s="356"/>
      <c r="G184" s="356"/>
      <c r="H184" s="361"/>
      <c r="I184" s="334"/>
      <c r="J184" s="152"/>
      <c r="K184" s="152"/>
    </row>
    <row r="185" spans="2:11" ht="15" customHeight="1">
      <c r="B185" s="561"/>
      <c r="C185" s="288"/>
      <c r="D185" s="341" t="s">
        <v>52</v>
      </c>
      <c r="E185" s="356"/>
      <c r="F185" s="356"/>
      <c r="G185" s="369"/>
      <c r="H185" s="370"/>
      <c r="I185" s="329"/>
      <c r="J185" s="152"/>
      <c r="K185" s="152"/>
    </row>
    <row r="186" spans="2:11" ht="15" customHeight="1" thickBot="1">
      <c r="B186" s="561"/>
      <c r="C186" s="288"/>
      <c r="D186" s="319" t="s">
        <v>640</v>
      </c>
      <c r="E186" s="320" t="s">
        <v>827</v>
      </c>
      <c r="F186" s="321" t="s">
        <v>35</v>
      </c>
      <c r="G186" s="473">
        <v>92.13000000000001</v>
      </c>
      <c r="H186" s="474">
        <v>30.55</v>
      </c>
      <c r="I186" s="322"/>
      <c r="J186" s="152"/>
      <c r="K186" s="152"/>
    </row>
    <row r="187" spans="2:11" ht="15" customHeight="1" thickBot="1">
      <c r="B187" s="561"/>
      <c r="C187" s="288"/>
      <c r="D187" s="438"/>
      <c r="E187" s="439"/>
      <c r="F187" s="439"/>
      <c r="G187" s="475"/>
      <c r="H187" s="476"/>
      <c r="I187" s="329"/>
      <c r="J187" s="153"/>
      <c r="K187" s="153"/>
    </row>
    <row r="188" spans="2:11" ht="15" customHeight="1">
      <c r="B188" s="561"/>
      <c r="C188" s="288"/>
      <c r="D188" s="288"/>
      <c r="E188" s="288"/>
      <c r="F188" s="288"/>
      <c r="G188" s="477"/>
      <c r="H188" s="477"/>
      <c r="I188" s="478"/>
      <c r="J188" s="152"/>
      <c r="K188" s="152"/>
    </row>
    <row r="189" spans="2:11" ht="15" customHeight="1">
      <c r="B189" s="561"/>
      <c r="C189" s="288"/>
      <c r="D189" s="288"/>
      <c r="E189" s="288"/>
      <c r="F189" s="288"/>
      <c r="G189" s="477"/>
      <c r="H189" s="477"/>
      <c r="I189" s="478"/>
      <c r="J189" s="152"/>
      <c r="K189" s="152"/>
    </row>
    <row r="190" spans="2:11" ht="15" customHeight="1" thickBot="1">
      <c r="B190" s="561"/>
      <c r="C190" s="288"/>
      <c r="D190" s="288"/>
      <c r="E190" s="288"/>
      <c r="F190" s="288"/>
      <c r="G190" s="288"/>
      <c r="H190" s="288"/>
      <c r="I190" s="288"/>
      <c r="J190" s="152"/>
      <c r="K190" s="152"/>
    </row>
    <row r="191" spans="2:11" ht="15" customHeight="1" thickBot="1">
      <c r="B191" s="561"/>
      <c r="C191" s="288"/>
      <c r="D191" s="755" t="s">
        <v>300</v>
      </c>
      <c r="E191" s="756"/>
      <c r="F191" s="756"/>
      <c r="G191" s="756"/>
      <c r="H191" s="757"/>
      <c r="I191" s="441"/>
      <c r="J191" s="152"/>
      <c r="K191" s="152"/>
    </row>
    <row r="192" spans="2:11" ht="15" customHeight="1" thickBot="1">
      <c r="C192" s="288"/>
      <c r="D192" s="342" t="s">
        <v>15</v>
      </c>
      <c r="E192" s="343" t="s">
        <v>16</v>
      </c>
      <c r="F192" s="344" t="s">
        <v>22</v>
      </c>
      <c r="G192" s="337" t="s">
        <v>17</v>
      </c>
      <c r="H192" s="442" t="s">
        <v>123</v>
      </c>
      <c r="I192" s="443"/>
      <c r="J192" s="152"/>
      <c r="K192" s="152"/>
    </row>
    <row r="193" spans="2:11" ht="15" customHeight="1">
      <c r="C193" s="288"/>
      <c r="D193" s="365"/>
      <c r="E193" s="356"/>
      <c r="F193" s="356"/>
      <c r="G193" s="356"/>
      <c r="H193" s="361"/>
      <c r="I193" s="334"/>
      <c r="J193" s="152"/>
      <c r="K193" s="152"/>
    </row>
    <row r="194" spans="2:11" ht="15" customHeight="1">
      <c r="C194" s="288"/>
      <c r="D194" s="366" t="s">
        <v>299</v>
      </c>
      <c r="E194" s="356"/>
      <c r="F194" s="356"/>
      <c r="G194" s="356"/>
      <c r="H194" s="361"/>
      <c r="I194" s="334"/>
      <c r="J194" s="153"/>
      <c r="K194" s="152"/>
    </row>
    <row r="195" spans="2:11" ht="15" customHeight="1">
      <c r="C195" s="288"/>
      <c r="D195" s="367"/>
      <c r="E195" s="356"/>
      <c r="F195" s="356"/>
      <c r="G195" s="356"/>
      <c r="H195" s="361"/>
      <c r="I195" s="334"/>
      <c r="J195" s="152"/>
      <c r="K195" s="152"/>
    </row>
    <row r="196" spans="2:11" ht="15" customHeight="1">
      <c r="C196" s="288"/>
      <c r="D196" s="341" t="s">
        <v>261</v>
      </c>
      <c r="E196" s="356"/>
      <c r="F196" s="356"/>
      <c r="G196" s="356"/>
      <c r="H196" s="361"/>
      <c r="I196" s="334"/>
      <c r="J196" s="152"/>
      <c r="K196" s="152"/>
    </row>
    <row r="197" spans="2:11" ht="15" customHeight="1">
      <c r="C197" s="444"/>
      <c r="D197" s="345" t="s">
        <v>301</v>
      </c>
      <c r="E197" s="346" t="s">
        <v>230</v>
      </c>
      <c r="F197" s="347" t="s">
        <v>231</v>
      </c>
      <c r="G197" s="352">
        <v>12.21</v>
      </c>
      <c r="H197" s="376">
        <v>6.5</v>
      </c>
      <c r="I197" s="322"/>
      <c r="J197" s="152"/>
      <c r="K197" s="152"/>
    </row>
    <row r="198" spans="2:11" ht="15" customHeight="1">
      <c r="C198" s="288"/>
      <c r="D198" s="367"/>
      <c r="E198" s="356"/>
      <c r="F198" s="356"/>
      <c r="G198" s="356"/>
      <c r="H198" s="361"/>
      <c r="I198" s="334"/>
      <c r="J198" s="152"/>
      <c r="K198" s="152"/>
    </row>
    <row r="199" spans="2:11" ht="15" customHeight="1">
      <c r="C199" s="288"/>
      <c r="D199" s="341" t="s">
        <v>262</v>
      </c>
      <c r="E199" s="356"/>
      <c r="F199" s="356"/>
      <c r="G199" s="356"/>
      <c r="H199" s="361"/>
      <c r="I199" s="334"/>
      <c r="J199" s="152"/>
      <c r="K199" s="152"/>
    </row>
    <row r="200" spans="2:11" ht="15" customHeight="1">
      <c r="C200" s="444"/>
      <c r="D200" s="345" t="s">
        <v>283</v>
      </c>
      <c r="E200" s="346" t="s">
        <v>232</v>
      </c>
      <c r="F200" s="351" t="s">
        <v>233</v>
      </c>
      <c r="G200" s="479">
        <v>8.14</v>
      </c>
      <c r="H200" s="480">
        <v>8.4499999999999993</v>
      </c>
      <c r="I200" s="322"/>
      <c r="J200" s="153"/>
      <c r="K200" s="153"/>
    </row>
    <row r="201" spans="2:11" ht="15" customHeight="1">
      <c r="C201" s="288"/>
      <c r="D201" s="367"/>
      <c r="E201" s="356"/>
      <c r="F201" s="356"/>
      <c r="G201" s="356"/>
      <c r="H201" s="361"/>
      <c r="I201" s="334"/>
      <c r="J201" s="152"/>
      <c r="K201" s="152"/>
    </row>
    <row r="202" spans="2:11" s="125" customFormat="1" ht="15" customHeight="1">
      <c r="B202" s="566"/>
      <c r="C202" s="288"/>
      <c r="D202" s="341" t="s">
        <v>263</v>
      </c>
      <c r="E202" s="356"/>
      <c r="F202" s="356"/>
      <c r="G202" s="356"/>
      <c r="H202" s="361"/>
      <c r="I202" s="334"/>
      <c r="J202" s="149"/>
      <c r="K202" s="149"/>
    </row>
    <row r="203" spans="2:11" ht="15.6" customHeight="1">
      <c r="C203" s="444"/>
      <c r="D203" s="348" t="s">
        <v>642</v>
      </c>
      <c r="E203" s="349" t="s">
        <v>643</v>
      </c>
      <c r="F203" s="363" t="s">
        <v>644</v>
      </c>
      <c r="G203" s="352">
        <v>16.28</v>
      </c>
      <c r="H203" s="376">
        <v>11.05</v>
      </c>
      <c r="I203" s="322"/>
      <c r="J203" s="152"/>
      <c r="K203" s="152"/>
    </row>
    <row r="204" spans="2:11" ht="15.6" customHeight="1">
      <c r="C204" s="444"/>
      <c r="D204" s="348" t="s">
        <v>645</v>
      </c>
      <c r="E204" s="349" t="s">
        <v>646</v>
      </c>
      <c r="F204" s="350" t="s">
        <v>647</v>
      </c>
      <c r="G204" s="352">
        <v>8.14</v>
      </c>
      <c r="H204" s="376">
        <v>11.05</v>
      </c>
      <c r="I204" s="322"/>
      <c r="J204" s="152"/>
      <c r="K204" s="152"/>
    </row>
    <row r="205" spans="2:11" ht="15" customHeight="1">
      <c r="C205" s="288"/>
      <c r="D205" s="367"/>
      <c r="E205" s="356"/>
      <c r="F205" s="356"/>
      <c r="G205" s="356"/>
      <c r="H205" s="361"/>
      <c r="I205" s="334"/>
      <c r="J205" s="152"/>
      <c r="K205" s="152"/>
    </row>
    <row r="206" spans="2:11" ht="15" customHeight="1">
      <c r="C206" s="288"/>
      <c r="D206" s="341" t="s">
        <v>264</v>
      </c>
      <c r="E206" s="356"/>
      <c r="F206" s="356"/>
      <c r="G206" s="356"/>
      <c r="H206" s="361"/>
      <c r="I206" s="334"/>
      <c r="J206" s="152"/>
      <c r="K206" s="152"/>
    </row>
    <row r="207" spans="2:11" ht="41.1" customHeight="1">
      <c r="C207" s="444"/>
      <c r="D207" s="348" t="s">
        <v>880</v>
      </c>
      <c r="E207" s="346" t="s">
        <v>649</v>
      </c>
      <c r="F207" s="350" t="s">
        <v>650</v>
      </c>
      <c r="G207" s="392">
        <v>24.42</v>
      </c>
      <c r="H207" s="376">
        <v>16.25</v>
      </c>
      <c r="I207" s="322"/>
      <c r="J207" s="152"/>
      <c r="K207" s="152"/>
    </row>
    <row r="208" spans="2:11" ht="15.6" customHeight="1">
      <c r="B208" s="561"/>
      <c r="C208" s="444"/>
      <c r="D208" s="348" t="s">
        <v>651</v>
      </c>
      <c r="E208" s="349" t="s">
        <v>652</v>
      </c>
      <c r="F208" s="363" t="s">
        <v>653</v>
      </c>
      <c r="G208" s="352">
        <v>32.56</v>
      </c>
      <c r="H208" s="376">
        <v>16.25</v>
      </c>
      <c r="I208" s="322"/>
      <c r="J208" s="152"/>
      <c r="K208" s="152"/>
    </row>
    <row r="209" spans="2:11" ht="15.6" customHeight="1">
      <c r="B209" s="561"/>
      <c r="C209" s="444"/>
      <c r="D209" s="348" t="s">
        <v>654</v>
      </c>
      <c r="E209" s="349" t="s">
        <v>655</v>
      </c>
      <c r="F209" s="364" t="s">
        <v>656</v>
      </c>
      <c r="G209" s="352">
        <v>24.42</v>
      </c>
      <c r="H209" s="376">
        <v>16.25</v>
      </c>
      <c r="I209" s="322"/>
      <c r="J209" s="152"/>
      <c r="K209" s="152"/>
    </row>
    <row r="210" spans="2:11" ht="15.6" customHeight="1">
      <c r="B210" s="561"/>
      <c r="C210" s="444"/>
      <c r="D210" s="348" t="s">
        <v>657</v>
      </c>
      <c r="E210" s="349" t="s">
        <v>658</v>
      </c>
      <c r="F210" s="363" t="s">
        <v>659</v>
      </c>
      <c r="G210" s="352">
        <v>16.28</v>
      </c>
      <c r="H210" s="376">
        <v>16.25</v>
      </c>
      <c r="I210" s="322"/>
      <c r="J210" s="152"/>
      <c r="K210" s="152"/>
    </row>
    <row r="211" spans="2:11" ht="15" customHeight="1">
      <c r="B211" s="565"/>
      <c r="C211" s="444"/>
      <c r="D211" s="338"/>
      <c r="E211" s="339"/>
      <c r="F211" s="340"/>
      <c r="G211" s="322"/>
      <c r="H211" s="323"/>
      <c r="I211" s="322"/>
      <c r="J211" s="152"/>
      <c r="K211" s="152"/>
    </row>
    <row r="212" spans="2:11" ht="15" customHeight="1">
      <c r="B212" s="561"/>
      <c r="C212" s="444"/>
      <c r="D212" s="368" t="s">
        <v>641</v>
      </c>
      <c r="E212" s="339"/>
      <c r="F212" s="340"/>
      <c r="G212" s="322"/>
      <c r="H212" s="323"/>
      <c r="I212" s="322"/>
      <c r="J212" s="152"/>
      <c r="K212" s="152"/>
    </row>
    <row r="213" spans="2:11" ht="15" customHeight="1">
      <c r="B213" s="561"/>
      <c r="C213" s="444"/>
      <c r="D213" s="368"/>
      <c r="E213" s="339"/>
      <c r="F213" s="340"/>
      <c r="G213" s="322"/>
      <c r="H213" s="323"/>
      <c r="I213" s="322"/>
      <c r="J213" s="152"/>
      <c r="K213" s="152"/>
    </row>
    <row r="214" spans="2:11" ht="15" customHeight="1">
      <c r="B214" s="561"/>
      <c r="C214" s="444"/>
      <c r="D214" s="368" t="s">
        <v>675</v>
      </c>
      <c r="E214" s="339"/>
      <c r="F214" s="340"/>
      <c r="G214" s="322"/>
      <c r="H214" s="323"/>
      <c r="I214" s="322"/>
      <c r="J214" s="152"/>
      <c r="K214" s="152"/>
    </row>
    <row r="215" spans="2:11" ht="15" customHeight="1">
      <c r="B215" s="561"/>
      <c r="C215" s="288"/>
      <c r="D215" s="481"/>
      <c r="E215" s="356"/>
      <c r="F215" s="356"/>
      <c r="G215" s="356"/>
      <c r="H215" s="361"/>
      <c r="I215" s="334"/>
      <c r="J215" s="153"/>
      <c r="K215" s="153"/>
    </row>
    <row r="216" spans="2:11" ht="15" customHeight="1">
      <c r="B216" s="561"/>
      <c r="C216" s="288"/>
      <c r="D216" s="368" t="s">
        <v>298</v>
      </c>
      <c r="E216" s="356"/>
      <c r="F216" s="356"/>
      <c r="G216" s="369"/>
      <c r="H216" s="370"/>
      <c r="I216" s="329"/>
      <c r="J216" s="152"/>
      <c r="K216" s="152"/>
    </row>
    <row r="217" spans="2:11" ht="15" customHeight="1">
      <c r="B217" s="561"/>
      <c r="C217" s="288"/>
      <c r="D217" s="371"/>
      <c r="E217" s="356"/>
      <c r="F217" s="356"/>
      <c r="G217" s="369"/>
      <c r="H217" s="370"/>
      <c r="I217" s="329"/>
      <c r="J217" s="152"/>
      <c r="K217" s="152"/>
    </row>
    <row r="218" spans="2:11" ht="15" customHeight="1">
      <c r="B218" s="561"/>
      <c r="C218" s="288"/>
      <c r="D218" s="341" t="s">
        <v>48</v>
      </c>
      <c r="E218" s="356"/>
      <c r="F218" s="356"/>
      <c r="G218" s="369"/>
      <c r="H218" s="370"/>
      <c r="I218" s="329"/>
      <c r="J218" s="152"/>
      <c r="K218" s="152"/>
    </row>
    <row r="219" spans="2:11" ht="15.6" customHeight="1">
      <c r="B219" s="562" t="s">
        <v>122</v>
      </c>
      <c r="C219" s="288"/>
      <c r="D219" s="482" t="s">
        <v>828</v>
      </c>
      <c r="E219" s="483" t="s">
        <v>829</v>
      </c>
      <c r="F219" s="351" t="s">
        <v>358</v>
      </c>
      <c r="G219" s="392">
        <v>25.9</v>
      </c>
      <c r="H219" s="376">
        <v>16.25</v>
      </c>
      <c r="I219" s="322"/>
      <c r="J219" s="153"/>
      <c r="K219" s="153"/>
    </row>
    <row r="220" spans="2:11" ht="15" customHeight="1">
      <c r="B220" s="561"/>
      <c r="C220" s="288"/>
      <c r="D220" s="365"/>
      <c r="E220" s="356"/>
      <c r="F220" s="356"/>
      <c r="G220" s="356"/>
      <c r="H220" s="361"/>
      <c r="I220" s="334"/>
      <c r="J220" s="152"/>
      <c r="K220" s="152"/>
    </row>
    <row r="221" spans="2:11" ht="15" customHeight="1">
      <c r="B221" s="561"/>
      <c r="C221" s="288"/>
      <c r="D221" s="368" t="s">
        <v>297</v>
      </c>
      <c r="E221" s="356"/>
      <c r="F221" s="356"/>
      <c r="G221" s="356"/>
      <c r="H221" s="361"/>
      <c r="I221" s="334"/>
      <c r="J221" s="152"/>
      <c r="K221" s="152"/>
    </row>
    <row r="222" spans="2:11" ht="15" customHeight="1">
      <c r="B222" s="561"/>
      <c r="C222" s="288"/>
      <c r="D222" s="365"/>
      <c r="E222" s="356"/>
      <c r="F222" s="356"/>
      <c r="G222" s="356"/>
      <c r="H222" s="361"/>
      <c r="I222" s="334"/>
      <c r="J222" s="152"/>
      <c r="K222" s="152"/>
    </row>
    <row r="223" spans="2:11" ht="15" customHeight="1">
      <c r="B223" s="561"/>
      <c r="C223" s="288"/>
      <c r="D223" s="341" t="s">
        <v>278</v>
      </c>
      <c r="E223" s="356"/>
      <c r="F223" s="356"/>
      <c r="G223" s="356"/>
      <c r="H223" s="361"/>
      <c r="I223" s="334"/>
      <c r="J223" s="152"/>
      <c r="K223" s="152"/>
    </row>
    <row r="224" spans="2:11" ht="15" customHeight="1">
      <c r="B224" s="561"/>
      <c r="C224" s="444"/>
      <c r="D224" s="345" t="s">
        <v>302</v>
      </c>
      <c r="E224" s="346" t="s">
        <v>212</v>
      </c>
      <c r="F224" s="351" t="s">
        <v>199</v>
      </c>
      <c r="G224" s="392">
        <v>629</v>
      </c>
      <c r="H224" s="376">
        <v>234.65</v>
      </c>
      <c r="I224" s="322"/>
      <c r="J224" s="153"/>
      <c r="K224" s="153"/>
    </row>
    <row r="225" spans="2:11" ht="15" customHeight="1">
      <c r="B225" s="561"/>
      <c r="C225" s="444"/>
      <c r="D225" s="345" t="s">
        <v>303</v>
      </c>
      <c r="E225" s="346" t="s">
        <v>208</v>
      </c>
      <c r="F225" s="351" t="s">
        <v>199</v>
      </c>
      <c r="G225" s="392">
        <v>370</v>
      </c>
      <c r="H225" s="376">
        <v>234.65</v>
      </c>
      <c r="I225" s="322"/>
      <c r="J225" s="153"/>
      <c r="K225" s="153"/>
    </row>
    <row r="226" spans="2:11" ht="15" customHeight="1">
      <c r="B226" s="561"/>
      <c r="C226" s="444"/>
      <c r="D226" s="345" t="s">
        <v>304</v>
      </c>
      <c r="E226" s="346" t="s">
        <v>209</v>
      </c>
      <c r="F226" s="351" t="s">
        <v>201</v>
      </c>
      <c r="G226" s="392">
        <v>3700</v>
      </c>
      <c r="H226" s="376">
        <v>2346.5</v>
      </c>
      <c r="I226" s="322"/>
      <c r="J226" s="152"/>
      <c r="K226" s="152"/>
    </row>
    <row r="227" spans="2:11" ht="15" customHeight="1">
      <c r="B227" s="561"/>
      <c r="C227" s="288"/>
      <c r="D227" s="365"/>
      <c r="E227" s="356"/>
      <c r="F227" s="356"/>
      <c r="G227" s="356"/>
      <c r="H227" s="361"/>
      <c r="I227" s="334"/>
      <c r="J227" s="152"/>
      <c r="K227" s="152"/>
    </row>
    <row r="228" spans="2:11" ht="15" customHeight="1">
      <c r="B228" s="561"/>
      <c r="C228" s="288"/>
      <c r="D228" s="341" t="s">
        <v>279</v>
      </c>
      <c r="E228" s="356"/>
      <c r="F228" s="356"/>
      <c r="G228" s="356"/>
      <c r="H228" s="361"/>
      <c r="I228" s="334"/>
      <c r="J228" s="152"/>
      <c r="K228" s="152"/>
    </row>
    <row r="229" spans="2:11" ht="15.6" customHeight="1">
      <c r="B229" s="561"/>
      <c r="C229" s="444"/>
      <c r="D229" s="345" t="s">
        <v>305</v>
      </c>
      <c r="E229" s="346" t="s">
        <v>210</v>
      </c>
      <c r="F229" s="351" t="s">
        <v>163</v>
      </c>
      <c r="G229" s="392">
        <v>407</v>
      </c>
      <c r="H229" s="376">
        <v>308.75</v>
      </c>
      <c r="I229" s="322"/>
      <c r="J229" s="152"/>
      <c r="K229" s="152"/>
    </row>
    <row r="230" spans="2:11" ht="15.6" customHeight="1">
      <c r="B230" s="561"/>
      <c r="C230" s="288"/>
      <c r="D230" s="345" t="s">
        <v>306</v>
      </c>
      <c r="E230" s="346" t="s">
        <v>174</v>
      </c>
      <c r="F230" s="351" t="s">
        <v>163</v>
      </c>
      <c r="G230" s="392">
        <v>407</v>
      </c>
      <c r="H230" s="376">
        <v>308.75</v>
      </c>
      <c r="I230" s="322"/>
      <c r="J230" s="152"/>
      <c r="K230" s="152"/>
    </row>
    <row r="231" spans="2:11" ht="15.6" customHeight="1">
      <c r="B231" s="562" t="s">
        <v>122</v>
      </c>
      <c r="C231" s="288"/>
      <c r="D231" s="345" t="s">
        <v>415</v>
      </c>
      <c r="E231" s="346" t="s">
        <v>393</v>
      </c>
      <c r="F231" s="351" t="s">
        <v>163</v>
      </c>
      <c r="G231" s="392">
        <v>407</v>
      </c>
      <c r="H231" s="376">
        <v>308.75</v>
      </c>
      <c r="I231" s="322"/>
      <c r="J231" s="152"/>
      <c r="K231" s="152"/>
    </row>
    <row r="232" spans="2:11" ht="15.6" customHeight="1">
      <c r="B232" s="561"/>
      <c r="C232" s="444"/>
      <c r="D232" s="345" t="s">
        <v>307</v>
      </c>
      <c r="E232" s="346" t="s">
        <v>211</v>
      </c>
      <c r="F232" s="351" t="s">
        <v>165</v>
      </c>
      <c r="G232" s="392">
        <v>4070</v>
      </c>
      <c r="H232" s="376">
        <v>3087.5</v>
      </c>
      <c r="I232" s="322"/>
      <c r="J232" s="152"/>
      <c r="K232" s="152"/>
    </row>
    <row r="233" spans="2:11" ht="15.6" customHeight="1">
      <c r="B233" s="561"/>
      <c r="C233" s="288"/>
      <c r="D233" s="345" t="s">
        <v>308</v>
      </c>
      <c r="E233" s="346" t="s">
        <v>175</v>
      </c>
      <c r="F233" s="351" t="s">
        <v>165</v>
      </c>
      <c r="G233" s="392">
        <v>4070</v>
      </c>
      <c r="H233" s="376">
        <v>3087.5</v>
      </c>
      <c r="I233" s="322"/>
      <c r="J233" s="152"/>
      <c r="K233" s="152"/>
    </row>
    <row r="234" spans="2:11" ht="15.6" customHeight="1">
      <c r="B234" s="562" t="s">
        <v>122</v>
      </c>
      <c r="C234" s="288"/>
      <c r="D234" s="345" t="s">
        <v>416</v>
      </c>
      <c r="E234" s="346" t="s">
        <v>395</v>
      </c>
      <c r="F234" s="351" t="s">
        <v>165</v>
      </c>
      <c r="G234" s="392">
        <v>4070</v>
      </c>
      <c r="H234" s="376">
        <v>3087.5</v>
      </c>
      <c r="I234" s="322"/>
      <c r="J234" s="153"/>
      <c r="K234" s="153"/>
    </row>
    <row r="235" spans="2:11" ht="15" customHeight="1">
      <c r="B235" s="561"/>
      <c r="C235" s="288"/>
      <c r="D235" s="365"/>
      <c r="E235" s="356"/>
      <c r="F235" s="356"/>
      <c r="G235" s="356"/>
      <c r="H235" s="361"/>
      <c r="I235" s="334"/>
      <c r="J235" s="152"/>
      <c r="K235" s="152"/>
    </row>
    <row r="236" spans="2:11" ht="15" customHeight="1">
      <c r="B236" s="561"/>
      <c r="C236" s="288"/>
      <c r="D236" s="341" t="s">
        <v>280</v>
      </c>
      <c r="E236" s="356"/>
      <c r="F236" s="356"/>
      <c r="G236" s="356"/>
      <c r="H236" s="361"/>
      <c r="I236" s="334"/>
      <c r="J236" s="152"/>
      <c r="K236" s="152"/>
    </row>
    <row r="237" spans="2:11" ht="15.6" customHeight="1">
      <c r="B237" s="561"/>
      <c r="C237" s="444"/>
      <c r="D237" s="345" t="s">
        <v>324</v>
      </c>
      <c r="E237" s="346" t="s">
        <v>202</v>
      </c>
      <c r="F237" s="351" t="s">
        <v>159</v>
      </c>
      <c r="G237" s="484">
        <v>1017.5</v>
      </c>
      <c r="H237" s="376">
        <v>494</v>
      </c>
      <c r="I237" s="322"/>
      <c r="J237" s="153"/>
      <c r="K237" s="153"/>
    </row>
    <row r="238" spans="2:11" ht="15.6" customHeight="1">
      <c r="B238" s="562" t="s">
        <v>122</v>
      </c>
      <c r="C238" s="444"/>
      <c r="D238" s="345" t="s">
        <v>417</v>
      </c>
      <c r="E238" s="346" t="s">
        <v>392</v>
      </c>
      <c r="F238" s="351" t="s">
        <v>159</v>
      </c>
      <c r="G238" s="392">
        <v>1017.5</v>
      </c>
      <c r="H238" s="376">
        <v>494</v>
      </c>
      <c r="I238" s="322"/>
      <c r="J238" s="152"/>
      <c r="K238" s="152"/>
    </row>
    <row r="239" spans="2:11" ht="15.6" customHeight="1">
      <c r="B239" s="561"/>
      <c r="C239" s="444"/>
      <c r="D239" s="345" t="s">
        <v>325</v>
      </c>
      <c r="E239" s="346" t="s">
        <v>204</v>
      </c>
      <c r="F239" s="351" t="s">
        <v>159</v>
      </c>
      <c r="G239" s="392">
        <v>851</v>
      </c>
      <c r="H239" s="376">
        <v>494</v>
      </c>
      <c r="I239" s="322"/>
      <c r="J239" s="153"/>
      <c r="K239" s="153"/>
    </row>
    <row r="240" spans="2:11" ht="15.6" customHeight="1">
      <c r="B240" s="561"/>
      <c r="C240" s="288"/>
      <c r="D240" s="345" t="s">
        <v>326</v>
      </c>
      <c r="E240" s="346" t="s">
        <v>176</v>
      </c>
      <c r="F240" s="351" t="s">
        <v>159</v>
      </c>
      <c r="G240" s="392">
        <v>610.5</v>
      </c>
      <c r="H240" s="376">
        <v>494</v>
      </c>
      <c r="I240" s="322"/>
      <c r="J240" s="152"/>
      <c r="K240" s="152"/>
    </row>
    <row r="241" spans="2:11" ht="15.6" customHeight="1">
      <c r="B241" s="561"/>
      <c r="C241" s="444"/>
      <c r="D241" s="345" t="s">
        <v>327</v>
      </c>
      <c r="E241" s="346" t="s">
        <v>203</v>
      </c>
      <c r="F241" s="351" t="s">
        <v>161</v>
      </c>
      <c r="G241" s="392">
        <v>10175</v>
      </c>
      <c r="H241" s="376">
        <v>4940</v>
      </c>
      <c r="I241" s="322"/>
      <c r="J241" s="152"/>
      <c r="K241" s="152"/>
    </row>
    <row r="242" spans="2:11" ht="15.6" customHeight="1">
      <c r="B242" s="562" t="s">
        <v>122</v>
      </c>
      <c r="C242" s="444"/>
      <c r="D242" s="345" t="s">
        <v>418</v>
      </c>
      <c r="E242" s="346" t="s">
        <v>394</v>
      </c>
      <c r="F242" s="351" t="s">
        <v>161</v>
      </c>
      <c r="G242" s="392">
        <v>10175</v>
      </c>
      <c r="H242" s="376">
        <v>4940</v>
      </c>
      <c r="I242" s="322"/>
      <c r="J242" s="153"/>
      <c r="K242" s="153"/>
    </row>
    <row r="243" spans="2:11" ht="15.6" customHeight="1">
      <c r="B243" s="561"/>
      <c r="C243" s="444"/>
      <c r="D243" s="345" t="s">
        <v>328</v>
      </c>
      <c r="E243" s="346" t="s">
        <v>205</v>
      </c>
      <c r="F243" s="351" t="s">
        <v>161</v>
      </c>
      <c r="G243" s="392">
        <v>8510</v>
      </c>
      <c r="H243" s="376">
        <v>4940</v>
      </c>
      <c r="I243" s="322"/>
      <c r="J243" s="153"/>
      <c r="K243" s="153"/>
    </row>
    <row r="244" spans="2:11" ht="15.6" customHeight="1">
      <c r="B244" s="561"/>
      <c r="C244" s="288"/>
      <c r="D244" s="345" t="s">
        <v>329</v>
      </c>
      <c r="E244" s="346" t="s">
        <v>177</v>
      </c>
      <c r="F244" s="351" t="s">
        <v>161</v>
      </c>
      <c r="G244" s="392">
        <v>6105</v>
      </c>
      <c r="H244" s="376">
        <v>4940</v>
      </c>
      <c r="I244" s="322"/>
      <c r="J244" s="153"/>
      <c r="K244" s="153"/>
    </row>
    <row r="245" spans="2:11" ht="15" customHeight="1">
      <c r="B245" s="561"/>
      <c r="C245" s="288"/>
      <c r="D245" s="365"/>
      <c r="E245" s="356"/>
      <c r="F245" s="356"/>
      <c r="G245" s="356"/>
      <c r="H245" s="361"/>
      <c r="I245" s="334"/>
      <c r="J245" s="153"/>
      <c r="K245" s="153"/>
    </row>
    <row r="246" spans="2:11" ht="15" customHeight="1">
      <c r="B246" s="561"/>
      <c r="C246" s="288"/>
      <c r="D246" s="341" t="s">
        <v>281</v>
      </c>
      <c r="E246" s="356"/>
      <c r="F246" s="356"/>
      <c r="G246" s="356"/>
      <c r="H246" s="361"/>
      <c r="I246" s="334"/>
      <c r="J246" s="153"/>
      <c r="K246" s="153"/>
    </row>
    <row r="247" spans="2:11" ht="15" customHeight="1">
      <c r="B247" s="561"/>
      <c r="C247" s="288"/>
      <c r="D247" s="345" t="s">
        <v>330</v>
      </c>
      <c r="E247" s="346" t="s">
        <v>182</v>
      </c>
      <c r="F247" s="351" t="s">
        <v>171</v>
      </c>
      <c r="G247" s="392">
        <v>203.5</v>
      </c>
      <c r="H247" s="376">
        <v>370.5</v>
      </c>
      <c r="I247" s="322"/>
      <c r="J247" s="153"/>
      <c r="K247" s="153"/>
    </row>
    <row r="248" spans="2:11" ht="15" customHeight="1">
      <c r="B248" s="561"/>
      <c r="C248" s="288"/>
      <c r="D248" s="345" t="s">
        <v>331</v>
      </c>
      <c r="E248" s="346" t="s">
        <v>183</v>
      </c>
      <c r="F248" s="351" t="s">
        <v>173</v>
      </c>
      <c r="G248" s="392">
        <v>2035</v>
      </c>
      <c r="H248" s="376">
        <v>3705</v>
      </c>
      <c r="I248" s="322"/>
      <c r="J248" s="153"/>
      <c r="K248" s="153"/>
    </row>
    <row r="249" spans="2:11" ht="15" customHeight="1">
      <c r="B249" s="561"/>
      <c r="C249" s="288"/>
      <c r="D249" s="365"/>
      <c r="E249" s="356"/>
      <c r="F249" s="356"/>
      <c r="G249" s="356"/>
      <c r="H249" s="361"/>
      <c r="I249" s="334"/>
      <c r="J249" s="153"/>
      <c r="K249" s="153"/>
    </row>
    <row r="250" spans="2:11" ht="15" customHeight="1">
      <c r="B250" s="561"/>
      <c r="C250" s="288"/>
      <c r="D250" s="341" t="s">
        <v>282</v>
      </c>
      <c r="E250" s="356"/>
      <c r="F250" s="356"/>
      <c r="G250" s="356"/>
      <c r="H250" s="361"/>
      <c r="I250" s="334"/>
      <c r="J250" s="153"/>
      <c r="K250" s="153"/>
    </row>
    <row r="251" spans="2:11" ht="15.6" customHeight="1">
      <c r="B251" s="562" t="s">
        <v>122</v>
      </c>
      <c r="C251" s="288"/>
      <c r="D251" s="345" t="s">
        <v>419</v>
      </c>
      <c r="E251" s="346" t="s">
        <v>383</v>
      </c>
      <c r="F251" s="351" t="s">
        <v>167</v>
      </c>
      <c r="G251" s="392">
        <v>1424.5</v>
      </c>
      <c r="H251" s="376">
        <v>617.5</v>
      </c>
      <c r="I251" s="322"/>
      <c r="J251" s="153"/>
      <c r="K251" s="153"/>
    </row>
    <row r="252" spans="2:11" ht="15.6" customHeight="1">
      <c r="B252" s="561"/>
      <c r="C252" s="444"/>
      <c r="D252" s="345" t="s">
        <v>332</v>
      </c>
      <c r="E252" s="346" t="s">
        <v>206</v>
      </c>
      <c r="F252" s="351" t="s">
        <v>167</v>
      </c>
      <c r="G252" s="392">
        <v>1258</v>
      </c>
      <c r="H252" s="376">
        <v>617.5</v>
      </c>
      <c r="I252" s="322"/>
      <c r="J252" s="153"/>
      <c r="K252" s="153"/>
    </row>
    <row r="253" spans="2:11" ht="15.6" customHeight="1">
      <c r="B253" s="561"/>
      <c r="C253" s="288"/>
      <c r="D253" s="345" t="s">
        <v>333</v>
      </c>
      <c r="E253" s="346" t="s">
        <v>178</v>
      </c>
      <c r="F253" s="351" t="s">
        <v>167</v>
      </c>
      <c r="G253" s="392">
        <v>1017.5</v>
      </c>
      <c r="H253" s="376">
        <v>617.5</v>
      </c>
      <c r="I253" s="322"/>
      <c r="J253" s="153"/>
      <c r="K253" s="153"/>
    </row>
    <row r="254" spans="2:11" ht="15.6" customHeight="1">
      <c r="B254" s="561"/>
      <c r="C254" s="288"/>
      <c r="D254" s="345" t="s">
        <v>334</v>
      </c>
      <c r="E254" s="346" t="s">
        <v>180</v>
      </c>
      <c r="F254" s="351" t="s">
        <v>167</v>
      </c>
      <c r="G254" s="392">
        <v>407</v>
      </c>
      <c r="H254" s="376">
        <v>617.5</v>
      </c>
      <c r="I254" s="322"/>
      <c r="J254" s="153"/>
      <c r="K254" s="153"/>
    </row>
    <row r="255" spans="2:11" ht="15.6" customHeight="1">
      <c r="B255" s="562" t="s">
        <v>122</v>
      </c>
      <c r="C255" s="288"/>
      <c r="D255" s="345" t="s">
        <v>420</v>
      </c>
      <c r="E255" s="346" t="s">
        <v>384</v>
      </c>
      <c r="F255" s="351" t="s">
        <v>169</v>
      </c>
      <c r="G255" s="392">
        <v>14245</v>
      </c>
      <c r="H255" s="376">
        <v>6175</v>
      </c>
      <c r="I255" s="322"/>
      <c r="J255" s="153"/>
      <c r="K255" s="153"/>
    </row>
    <row r="256" spans="2:11" ht="15.6" customHeight="1">
      <c r="B256" s="561"/>
      <c r="C256" s="444"/>
      <c r="D256" s="345" t="s">
        <v>335</v>
      </c>
      <c r="E256" s="346" t="s">
        <v>207</v>
      </c>
      <c r="F256" s="351" t="s">
        <v>169</v>
      </c>
      <c r="G256" s="392">
        <v>12580</v>
      </c>
      <c r="H256" s="376">
        <v>6175</v>
      </c>
      <c r="I256" s="322"/>
      <c r="J256" s="153"/>
      <c r="K256" s="153"/>
    </row>
    <row r="257" spans="2:11" ht="15.6" customHeight="1">
      <c r="B257" s="561"/>
      <c r="C257" s="288"/>
      <c r="D257" s="345" t="s">
        <v>336</v>
      </c>
      <c r="E257" s="346" t="s">
        <v>179</v>
      </c>
      <c r="F257" s="351" t="s">
        <v>169</v>
      </c>
      <c r="G257" s="392">
        <v>10175</v>
      </c>
      <c r="H257" s="376">
        <v>6175</v>
      </c>
      <c r="I257" s="322"/>
      <c r="J257" s="153"/>
      <c r="K257" s="153"/>
    </row>
    <row r="258" spans="2:11" ht="15.6" customHeight="1">
      <c r="B258" s="561"/>
      <c r="C258" s="288"/>
      <c r="D258" s="345" t="s">
        <v>337</v>
      </c>
      <c r="E258" s="346" t="s">
        <v>181</v>
      </c>
      <c r="F258" s="351" t="s">
        <v>169</v>
      </c>
      <c r="G258" s="392">
        <v>4070</v>
      </c>
      <c r="H258" s="376">
        <v>6175</v>
      </c>
      <c r="I258" s="322"/>
      <c r="J258" s="153"/>
      <c r="K258" s="153"/>
    </row>
    <row r="259" spans="2:11" ht="15" customHeight="1">
      <c r="B259" s="561"/>
      <c r="C259" s="288"/>
      <c r="D259" s="365"/>
      <c r="E259" s="356"/>
      <c r="F259" s="356"/>
      <c r="G259" s="356"/>
      <c r="H259" s="361"/>
      <c r="I259" s="334"/>
      <c r="J259" s="153"/>
      <c r="K259" s="153"/>
    </row>
    <row r="260" spans="2:11" ht="15" customHeight="1">
      <c r="B260" s="561"/>
      <c r="C260" s="288"/>
      <c r="D260" s="341" t="s">
        <v>385</v>
      </c>
      <c r="E260" s="356"/>
      <c r="F260" s="356"/>
      <c r="G260" s="356"/>
      <c r="H260" s="361"/>
      <c r="I260" s="334"/>
      <c r="J260" s="153"/>
      <c r="K260" s="153"/>
    </row>
    <row r="261" spans="2:11" ht="15" customHeight="1">
      <c r="B261" s="562" t="s">
        <v>122</v>
      </c>
      <c r="C261" s="288"/>
      <c r="D261" s="345" t="s">
        <v>421</v>
      </c>
      <c r="E261" s="346" t="s">
        <v>386</v>
      </c>
      <c r="F261" s="351" t="s">
        <v>387</v>
      </c>
      <c r="G261" s="392">
        <v>66.599999999999994</v>
      </c>
      <c r="H261" s="376">
        <v>308.75</v>
      </c>
      <c r="I261" s="322"/>
      <c r="J261" s="153"/>
      <c r="K261" s="153"/>
    </row>
    <row r="262" spans="2:11" s="125" customFormat="1" ht="15" customHeight="1">
      <c r="B262" s="562" t="s">
        <v>122</v>
      </c>
      <c r="C262" s="288"/>
      <c r="D262" s="345" t="s">
        <v>432</v>
      </c>
      <c r="E262" s="346" t="s">
        <v>388</v>
      </c>
      <c r="F262" s="351" t="s">
        <v>387</v>
      </c>
      <c r="G262" s="392">
        <v>37</v>
      </c>
      <c r="H262" s="376">
        <v>308.75</v>
      </c>
      <c r="I262" s="322"/>
      <c r="J262" s="154"/>
      <c r="K262" s="154"/>
    </row>
    <row r="263" spans="2:11" s="125" customFormat="1" ht="15" customHeight="1">
      <c r="B263" s="561"/>
      <c r="C263" s="288"/>
      <c r="D263" s="365"/>
      <c r="E263" s="356"/>
      <c r="F263" s="356"/>
      <c r="G263" s="356"/>
      <c r="H263" s="361"/>
      <c r="I263" s="334"/>
      <c r="J263" s="154"/>
      <c r="K263" s="154"/>
    </row>
    <row r="264" spans="2:11" ht="15" customHeight="1">
      <c r="B264" s="561"/>
      <c r="C264" s="288"/>
      <c r="D264" s="368" t="s">
        <v>678</v>
      </c>
      <c r="E264" s="356"/>
      <c r="F264" s="356"/>
      <c r="G264" s="356"/>
      <c r="H264" s="361"/>
      <c r="I264" s="334"/>
      <c r="J264" s="153"/>
      <c r="K264" s="153"/>
    </row>
    <row r="265" spans="2:11" ht="15" customHeight="1">
      <c r="B265" s="561"/>
      <c r="C265" s="288"/>
      <c r="D265" s="365"/>
      <c r="E265" s="356"/>
      <c r="F265" s="356"/>
      <c r="G265" s="356"/>
      <c r="H265" s="361"/>
      <c r="I265" s="334"/>
      <c r="J265" s="153"/>
      <c r="K265" s="153"/>
    </row>
    <row r="266" spans="2:11" ht="15" customHeight="1">
      <c r="B266" s="561"/>
      <c r="C266" s="288"/>
      <c r="D266" s="368" t="s">
        <v>677</v>
      </c>
      <c r="E266" s="356"/>
      <c r="F266" s="356"/>
      <c r="G266" s="356"/>
      <c r="H266" s="361"/>
      <c r="I266" s="334"/>
      <c r="J266" s="153"/>
      <c r="K266" s="153"/>
    </row>
    <row r="267" spans="2:11" ht="15" customHeight="1">
      <c r="B267" s="561"/>
      <c r="C267" s="288"/>
      <c r="D267" s="365"/>
      <c r="E267" s="356"/>
      <c r="F267" s="356"/>
      <c r="G267" s="356"/>
      <c r="H267" s="361"/>
      <c r="I267" s="334"/>
      <c r="J267" s="153"/>
      <c r="K267" s="153"/>
    </row>
    <row r="268" spans="2:11" ht="15" customHeight="1">
      <c r="B268" s="561"/>
      <c r="C268" s="288"/>
      <c r="D268" s="341" t="s">
        <v>396</v>
      </c>
      <c r="E268" s="356"/>
      <c r="F268" s="356"/>
      <c r="G268" s="356"/>
      <c r="H268" s="361"/>
      <c r="I268" s="334"/>
      <c r="J268" s="153"/>
      <c r="K268" s="153"/>
    </row>
    <row r="269" spans="2:11" ht="34.700000000000003" customHeight="1">
      <c r="B269" s="562" t="s">
        <v>122</v>
      </c>
      <c r="C269" s="288"/>
      <c r="D269" s="348" t="s">
        <v>867</v>
      </c>
      <c r="E269" s="346" t="s">
        <v>397</v>
      </c>
      <c r="F269" s="347" t="s">
        <v>398</v>
      </c>
      <c r="G269" s="352">
        <v>1424.5</v>
      </c>
      <c r="H269" s="376">
        <v>863.85</v>
      </c>
      <c r="I269" s="322"/>
      <c r="J269" s="153"/>
      <c r="K269" s="153"/>
    </row>
    <row r="270" spans="2:11" ht="15.6" customHeight="1">
      <c r="B270" s="562" t="s">
        <v>122</v>
      </c>
      <c r="C270" s="288"/>
      <c r="D270" s="345" t="s">
        <v>413</v>
      </c>
      <c r="E270" s="346" t="s">
        <v>399</v>
      </c>
      <c r="F270" s="347" t="s">
        <v>398</v>
      </c>
      <c r="G270" s="352">
        <v>407</v>
      </c>
      <c r="H270" s="376">
        <v>863.85</v>
      </c>
      <c r="I270" s="322"/>
      <c r="J270" s="153"/>
      <c r="K270" s="153"/>
    </row>
    <row r="271" spans="2:11" ht="15" customHeight="1">
      <c r="B271" s="564"/>
      <c r="C271" s="416"/>
      <c r="D271" s="338"/>
      <c r="E271" s="339"/>
      <c r="F271" s="340"/>
      <c r="G271" s="322"/>
      <c r="H271" s="323"/>
      <c r="I271" s="322"/>
      <c r="J271" s="153"/>
      <c r="K271" s="153"/>
    </row>
    <row r="272" spans="2:11" ht="15" customHeight="1">
      <c r="B272" s="564"/>
      <c r="C272" s="416"/>
      <c r="D272" s="368" t="s">
        <v>680</v>
      </c>
      <c r="E272" s="339"/>
      <c r="F272" s="340"/>
      <c r="G272" s="322"/>
      <c r="H272" s="323"/>
      <c r="I272" s="322"/>
      <c r="J272" s="153"/>
      <c r="K272" s="153"/>
    </row>
    <row r="273" spans="2:11" ht="15" customHeight="1">
      <c r="B273" s="561"/>
      <c r="C273" s="288"/>
      <c r="D273" s="365"/>
      <c r="E273" s="356"/>
      <c r="F273" s="356"/>
      <c r="G273" s="356"/>
      <c r="H273" s="361"/>
      <c r="I273" s="334"/>
      <c r="J273" s="153"/>
      <c r="K273" s="153"/>
    </row>
    <row r="274" spans="2:11" s="139" customFormat="1" ht="15" customHeight="1">
      <c r="B274" s="561"/>
      <c r="C274" s="288"/>
      <c r="D274" s="368" t="s">
        <v>676</v>
      </c>
      <c r="E274" s="356"/>
      <c r="F274" s="356"/>
      <c r="G274" s="356"/>
      <c r="H274" s="361"/>
      <c r="I274" s="334"/>
      <c r="J274" s="153"/>
      <c r="K274" s="153"/>
    </row>
    <row r="275" spans="2:11" ht="15" customHeight="1">
      <c r="B275" s="561"/>
      <c r="C275" s="288"/>
      <c r="D275" s="365"/>
      <c r="E275" s="356"/>
      <c r="F275" s="356"/>
      <c r="G275" s="356"/>
      <c r="H275" s="361"/>
      <c r="I275" s="334"/>
      <c r="J275" s="153"/>
      <c r="K275" s="153"/>
    </row>
    <row r="276" spans="2:11" ht="15" customHeight="1">
      <c r="B276" s="561"/>
      <c r="C276" s="288"/>
      <c r="D276" s="341" t="s">
        <v>400</v>
      </c>
      <c r="E276" s="356"/>
      <c r="F276" s="356"/>
      <c r="G276" s="356"/>
      <c r="H276" s="361"/>
      <c r="I276" s="334"/>
      <c r="J276" s="153"/>
      <c r="K276" s="153"/>
    </row>
    <row r="277" spans="2:11" ht="15.6" customHeight="1">
      <c r="B277" s="562" t="s">
        <v>122</v>
      </c>
      <c r="C277" s="288"/>
      <c r="D277" s="345" t="s">
        <v>414</v>
      </c>
      <c r="E277" s="346" t="s">
        <v>401</v>
      </c>
      <c r="F277" s="347" t="s">
        <v>382</v>
      </c>
      <c r="G277" s="392">
        <v>29.6</v>
      </c>
      <c r="H277" s="376">
        <v>18.200000000000003</v>
      </c>
      <c r="I277" s="322"/>
      <c r="J277" s="153"/>
      <c r="K277" s="153"/>
    </row>
    <row r="278" spans="2:11" ht="15" customHeight="1">
      <c r="B278" s="561"/>
      <c r="C278" s="288"/>
      <c r="D278" s="365"/>
      <c r="E278" s="356"/>
      <c r="F278" s="356"/>
      <c r="G278" s="356"/>
      <c r="H278" s="361"/>
      <c r="I278" s="334"/>
      <c r="J278" s="153"/>
      <c r="K278" s="153"/>
    </row>
    <row r="279" spans="2:11" ht="15" customHeight="1">
      <c r="B279" s="561"/>
      <c r="C279" s="288"/>
      <c r="D279" s="368" t="s">
        <v>682</v>
      </c>
      <c r="E279" s="356"/>
      <c r="F279" s="356"/>
      <c r="G279" s="356"/>
      <c r="H279" s="361"/>
      <c r="I279" s="334"/>
      <c r="J279" s="153"/>
      <c r="K279" s="153"/>
    </row>
    <row r="280" spans="2:11" ht="15" customHeight="1">
      <c r="B280" s="561"/>
      <c r="C280" s="288"/>
      <c r="D280" s="365"/>
      <c r="E280" s="356"/>
      <c r="F280" s="356"/>
      <c r="G280" s="356"/>
      <c r="H280" s="361"/>
      <c r="I280" s="334"/>
      <c r="J280" s="153"/>
      <c r="K280" s="153"/>
    </row>
    <row r="281" spans="2:11" ht="15" customHeight="1">
      <c r="B281" s="561"/>
      <c r="C281" s="288"/>
      <c r="D281" s="336" t="s">
        <v>557</v>
      </c>
      <c r="E281" s="356"/>
      <c r="F281" s="356"/>
      <c r="G281" s="356"/>
      <c r="H281" s="361"/>
      <c r="I281" s="334"/>
      <c r="J281" s="153"/>
      <c r="K281" s="153"/>
    </row>
    <row r="282" spans="2:11" ht="33.950000000000003" customHeight="1">
      <c r="B282" s="562" t="s">
        <v>122</v>
      </c>
      <c r="C282" s="444"/>
      <c r="D282" s="378" t="s">
        <v>857</v>
      </c>
      <c r="E282" s="374" t="s">
        <v>683</v>
      </c>
      <c r="F282" s="375" t="s">
        <v>167</v>
      </c>
      <c r="G282" s="352">
        <v>1942.5</v>
      </c>
      <c r="H282" s="376">
        <v>617.5</v>
      </c>
      <c r="I282" s="322"/>
      <c r="J282" s="153"/>
      <c r="K282" s="153"/>
    </row>
    <row r="283" spans="2:11" ht="33.950000000000003" customHeight="1">
      <c r="B283" s="562" t="s">
        <v>122</v>
      </c>
      <c r="C283" s="444"/>
      <c r="D283" s="379" t="s">
        <v>868</v>
      </c>
      <c r="E283" s="374" t="s">
        <v>684</v>
      </c>
      <c r="F283" s="377" t="s">
        <v>171</v>
      </c>
      <c r="G283" s="352">
        <v>1184</v>
      </c>
      <c r="H283" s="376">
        <v>370.5</v>
      </c>
      <c r="I283" s="322"/>
      <c r="J283" s="153"/>
      <c r="K283" s="153"/>
    </row>
    <row r="284" spans="2:11" ht="33.950000000000003" customHeight="1">
      <c r="B284" s="562" t="s">
        <v>122</v>
      </c>
      <c r="C284" s="444"/>
      <c r="D284" s="378" t="s">
        <v>869</v>
      </c>
      <c r="E284" s="374" t="s">
        <v>685</v>
      </c>
      <c r="F284" s="375" t="s">
        <v>169</v>
      </c>
      <c r="G284" s="352">
        <v>19425</v>
      </c>
      <c r="H284" s="376">
        <v>6175</v>
      </c>
      <c r="I284" s="322"/>
      <c r="J284" s="153"/>
      <c r="K284" s="153"/>
    </row>
    <row r="285" spans="2:11" ht="33.950000000000003" customHeight="1">
      <c r="B285" s="562" t="s">
        <v>122</v>
      </c>
      <c r="C285" s="444" t="s">
        <v>686</v>
      </c>
      <c r="D285" s="378" t="s">
        <v>870</v>
      </c>
      <c r="E285" s="374" t="s">
        <v>687</v>
      </c>
      <c r="F285" s="377" t="s">
        <v>171</v>
      </c>
      <c r="G285" s="352">
        <v>11840</v>
      </c>
      <c r="H285" s="376">
        <v>3705</v>
      </c>
      <c r="I285" s="322"/>
      <c r="J285" s="153"/>
      <c r="K285" s="153"/>
    </row>
    <row r="286" spans="2:11" ht="15" customHeight="1">
      <c r="B286" s="561"/>
      <c r="C286" s="288"/>
      <c r="D286" s="365"/>
      <c r="E286" s="356"/>
      <c r="F286" s="356"/>
      <c r="G286" s="356"/>
      <c r="H286" s="361"/>
      <c r="I286" s="334"/>
      <c r="J286" s="153"/>
      <c r="K286" s="153"/>
    </row>
    <row r="287" spans="2:11" ht="15" customHeight="1">
      <c r="B287" s="561"/>
      <c r="C287" s="288"/>
      <c r="D287" s="368" t="s">
        <v>692</v>
      </c>
      <c r="E287" s="356"/>
      <c r="F287" s="356"/>
      <c r="G287" s="369"/>
      <c r="H287" s="370"/>
      <c r="I287" s="329"/>
      <c r="J287" s="153"/>
      <c r="K287" s="153"/>
    </row>
    <row r="288" spans="2:11" ht="15" customHeight="1">
      <c r="C288" s="149"/>
      <c r="D288" s="371"/>
      <c r="E288" s="356"/>
      <c r="F288" s="356"/>
      <c r="G288" s="369"/>
      <c r="H288" s="370"/>
      <c r="I288" s="329"/>
      <c r="J288" s="153"/>
      <c r="K288" s="153"/>
    </row>
    <row r="289" spans="3:11" ht="15" customHeight="1">
      <c r="C289" s="149"/>
      <c r="D289" s="341" t="s">
        <v>573</v>
      </c>
      <c r="E289" s="356"/>
      <c r="F289" s="356"/>
      <c r="G289" s="369"/>
      <c r="H289" s="370"/>
      <c r="I289" s="329"/>
      <c r="J289" s="153"/>
      <c r="K289" s="153"/>
    </row>
    <row r="290" spans="3:11" ht="15" customHeight="1">
      <c r="C290" s="149"/>
      <c r="D290" s="345" t="s">
        <v>267</v>
      </c>
      <c r="E290" s="353" t="s">
        <v>693</v>
      </c>
      <c r="F290" s="357" t="s">
        <v>580</v>
      </c>
      <c r="G290" s="392">
        <v>1424.5</v>
      </c>
      <c r="H290" s="480">
        <v>811.85</v>
      </c>
      <c r="I290" s="322"/>
      <c r="J290" s="153"/>
      <c r="K290" s="153"/>
    </row>
    <row r="291" spans="3:11" ht="15" customHeight="1">
      <c r="C291" s="149"/>
      <c r="D291" s="348" t="s">
        <v>694</v>
      </c>
      <c r="E291" s="353" t="s">
        <v>695</v>
      </c>
      <c r="F291" s="357" t="s">
        <v>584</v>
      </c>
      <c r="G291" s="352">
        <v>3052.5</v>
      </c>
      <c r="H291" s="376">
        <v>1528.15</v>
      </c>
      <c r="I291" s="322"/>
      <c r="J291" s="153"/>
      <c r="K291" s="153"/>
    </row>
    <row r="292" spans="3:11" ht="15" customHeight="1">
      <c r="C292" s="149"/>
      <c r="D292" s="365"/>
      <c r="E292" s="356"/>
      <c r="F292" s="356"/>
      <c r="G292" s="356"/>
      <c r="H292" s="361"/>
      <c r="I292" s="334"/>
      <c r="J292" s="153"/>
      <c r="K292" s="153"/>
    </row>
    <row r="293" spans="3:11" ht="15" customHeight="1">
      <c r="C293" s="149"/>
      <c r="D293" s="368" t="s">
        <v>296</v>
      </c>
      <c r="E293" s="356"/>
      <c r="F293" s="356"/>
      <c r="G293" s="369"/>
      <c r="H293" s="370"/>
      <c r="I293" s="329"/>
      <c r="J293" s="153"/>
      <c r="K293" s="153"/>
    </row>
    <row r="294" spans="3:11" ht="15" customHeight="1">
      <c r="C294" s="149"/>
      <c r="D294" s="365"/>
      <c r="E294" s="356"/>
      <c r="F294" s="356"/>
      <c r="G294" s="356"/>
      <c r="H294" s="361"/>
      <c r="I294" s="334"/>
      <c r="J294" s="153"/>
      <c r="K294" s="153"/>
    </row>
    <row r="295" spans="3:11" ht="15.6" customHeight="1">
      <c r="C295" s="149"/>
      <c r="D295" s="345" t="s">
        <v>292</v>
      </c>
      <c r="E295" s="353" t="s">
        <v>697</v>
      </c>
      <c r="F295" s="357" t="s">
        <v>591</v>
      </c>
      <c r="G295" s="352">
        <v>2645.5</v>
      </c>
      <c r="H295" s="376">
        <v>1419.6000000000001</v>
      </c>
      <c r="I295" s="322"/>
      <c r="J295" s="153"/>
      <c r="K295" s="153"/>
    </row>
    <row r="296" spans="3:11" ht="15.6" customHeight="1">
      <c r="C296" s="149"/>
      <c r="D296" s="345" t="s">
        <v>290</v>
      </c>
      <c r="E296" s="353" t="s">
        <v>698</v>
      </c>
      <c r="F296" s="357" t="s">
        <v>591</v>
      </c>
      <c r="G296" s="352">
        <v>1628</v>
      </c>
      <c r="H296" s="376">
        <v>1419.6000000000001</v>
      </c>
      <c r="I296" s="322"/>
      <c r="J296" s="153"/>
      <c r="K296" s="153"/>
    </row>
    <row r="297" spans="3:11" ht="15.6" customHeight="1">
      <c r="C297" s="149"/>
      <c r="D297" s="345" t="s">
        <v>287</v>
      </c>
      <c r="E297" s="353" t="s">
        <v>699</v>
      </c>
      <c r="F297" s="357" t="s">
        <v>589</v>
      </c>
      <c r="G297" s="352">
        <v>1017.5</v>
      </c>
      <c r="H297" s="376">
        <v>925.6</v>
      </c>
      <c r="I297" s="322"/>
      <c r="J297" s="153"/>
      <c r="K297" s="153"/>
    </row>
    <row r="298" spans="3:11" ht="15.6" customHeight="1">
      <c r="C298" s="149"/>
      <c r="D298" s="345" t="s">
        <v>284</v>
      </c>
      <c r="E298" s="353" t="s">
        <v>700</v>
      </c>
      <c r="F298" s="357" t="s">
        <v>587</v>
      </c>
      <c r="G298" s="352">
        <v>1628</v>
      </c>
      <c r="H298" s="376">
        <v>616.85</v>
      </c>
      <c r="I298" s="322"/>
      <c r="J298" s="153"/>
      <c r="K298" s="153"/>
    </row>
    <row r="299" spans="3:11" ht="15.6" customHeight="1">
      <c r="C299" s="149"/>
      <c r="D299" s="345" t="s">
        <v>285</v>
      </c>
      <c r="E299" s="353" t="s">
        <v>701</v>
      </c>
      <c r="F299" s="357" t="s">
        <v>587</v>
      </c>
      <c r="G299" s="352">
        <v>862.84</v>
      </c>
      <c r="H299" s="376">
        <v>616.85</v>
      </c>
      <c r="I299" s="322"/>
      <c r="J299" s="153"/>
      <c r="K299" s="153"/>
    </row>
    <row r="300" spans="3:11" ht="15.6" customHeight="1">
      <c r="C300" s="149"/>
      <c r="D300" s="345" t="s">
        <v>286</v>
      </c>
      <c r="E300" s="353" t="s">
        <v>702</v>
      </c>
      <c r="F300" s="357" t="s">
        <v>587</v>
      </c>
      <c r="G300" s="352">
        <v>610.5</v>
      </c>
      <c r="H300" s="376">
        <v>616.85</v>
      </c>
      <c r="I300" s="322"/>
      <c r="J300" s="153"/>
      <c r="K300" s="153"/>
    </row>
    <row r="301" spans="3:11" ht="15.6" customHeight="1">
      <c r="C301" s="149"/>
      <c r="D301" s="345" t="s">
        <v>703</v>
      </c>
      <c r="E301" s="353" t="s">
        <v>704</v>
      </c>
      <c r="F301" s="357" t="s">
        <v>587</v>
      </c>
      <c r="G301" s="352">
        <v>1322.75</v>
      </c>
      <c r="H301" s="376">
        <v>616.85</v>
      </c>
      <c r="I301" s="322"/>
      <c r="J301" s="153"/>
      <c r="K301" s="153"/>
    </row>
    <row r="302" spans="3:11" ht="15.6" customHeight="1">
      <c r="C302" s="149"/>
      <c r="D302" s="345" t="s">
        <v>705</v>
      </c>
      <c r="E302" s="353" t="s">
        <v>706</v>
      </c>
      <c r="F302" s="357" t="s">
        <v>587</v>
      </c>
      <c r="G302" s="352">
        <v>556.85</v>
      </c>
      <c r="H302" s="376">
        <v>616.85</v>
      </c>
      <c r="I302" s="322"/>
      <c r="J302" s="153"/>
      <c r="K302" s="153"/>
    </row>
    <row r="303" spans="3:11" ht="15.6" customHeight="1">
      <c r="C303" s="149"/>
      <c r="D303" s="345" t="s">
        <v>707</v>
      </c>
      <c r="E303" s="353" t="s">
        <v>708</v>
      </c>
      <c r="F303" s="357" t="s">
        <v>587</v>
      </c>
      <c r="G303" s="352">
        <v>305.25</v>
      </c>
      <c r="H303" s="376">
        <v>616.85</v>
      </c>
      <c r="I303" s="322"/>
      <c r="J303" s="153"/>
      <c r="K303" s="153"/>
    </row>
    <row r="304" spans="3:11" ht="15.6" customHeight="1">
      <c r="C304" s="149"/>
      <c r="D304" s="345" t="s">
        <v>288</v>
      </c>
      <c r="E304" s="353" t="s">
        <v>709</v>
      </c>
      <c r="F304" s="357" t="s">
        <v>589</v>
      </c>
      <c r="G304" s="352">
        <v>2589.2599999999998</v>
      </c>
      <c r="H304" s="376">
        <v>925.6</v>
      </c>
      <c r="I304" s="322"/>
      <c r="J304" s="153"/>
      <c r="K304" s="153"/>
    </row>
    <row r="305" spans="2:11" ht="15.6" customHeight="1">
      <c r="C305" s="149"/>
      <c r="D305" s="345" t="s">
        <v>289</v>
      </c>
      <c r="E305" s="358" t="s">
        <v>710</v>
      </c>
      <c r="F305" s="357" t="s">
        <v>589</v>
      </c>
      <c r="G305" s="352">
        <v>1880.34</v>
      </c>
      <c r="H305" s="376">
        <v>925.6</v>
      </c>
      <c r="I305" s="322"/>
      <c r="J305" s="153"/>
      <c r="K305" s="153"/>
    </row>
    <row r="306" spans="2:11" ht="15.6" customHeight="1">
      <c r="C306" s="149"/>
      <c r="D306" s="345" t="s">
        <v>711</v>
      </c>
      <c r="E306" s="359" t="s">
        <v>712</v>
      </c>
      <c r="F306" s="357" t="s">
        <v>589</v>
      </c>
      <c r="G306" s="352">
        <v>1628</v>
      </c>
      <c r="H306" s="376">
        <v>925.6</v>
      </c>
      <c r="I306" s="322"/>
      <c r="J306" s="153"/>
      <c r="K306" s="153"/>
    </row>
    <row r="307" spans="2:11" s="148" customFormat="1" ht="15.6" customHeight="1">
      <c r="B307" s="560"/>
      <c r="C307" s="149"/>
      <c r="D307" s="345" t="s">
        <v>713</v>
      </c>
      <c r="E307" s="358" t="s">
        <v>714</v>
      </c>
      <c r="F307" s="357" t="s">
        <v>589</v>
      </c>
      <c r="G307" s="352">
        <v>2340.25</v>
      </c>
      <c r="H307" s="376">
        <v>925.6</v>
      </c>
      <c r="I307" s="322"/>
      <c r="J307" s="153"/>
      <c r="K307" s="153"/>
    </row>
    <row r="308" spans="2:11" ht="15.6" customHeight="1">
      <c r="C308" s="149"/>
      <c r="D308" s="345" t="s">
        <v>715</v>
      </c>
      <c r="E308" s="358" t="s">
        <v>716</v>
      </c>
      <c r="F308" s="357" t="s">
        <v>589</v>
      </c>
      <c r="G308" s="352">
        <v>1576.2</v>
      </c>
      <c r="H308" s="376">
        <v>925.6</v>
      </c>
      <c r="I308" s="322"/>
      <c r="J308" s="153"/>
      <c r="K308" s="153"/>
    </row>
    <row r="309" spans="2:11" ht="15.6" customHeight="1">
      <c r="C309" s="149"/>
      <c r="D309" s="345" t="s">
        <v>717</v>
      </c>
      <c r="E309" s="353" t="s">
        <v>718</v>
      </c>
      <c r="F309" s="357" t="s">
        <v>591</v>
      </c>
      <c r="G309" s="352">
        <v>3968.25</v>
      </c>
      <c r="H309" s="376">
        <v>1419.6000000000001</v>
      </c>
      <c r="I309" s="322"/>
      <c r="J309" s="153"/>
      <c r="K309" s="153"/>
    </row>
    <row r="310" spans="2:11" ht="15.6" customHeight="1">
      <c r="C310" s="149"/>
      <c r="D310" s="345" t="s">
        <v>719</v>
      </c>
      <c r="E310" s="353" t="s">
        <v>720</v>
      </c>
      <c r="F310" s="357" t="s">
        <v>591</v>
      </c>
      <c r="G310" s="352">
        <v>3204.2</v>
      </c>
      <c r="H310" s="376">
        <v>1419.6000000000001</v>
      </c>
      <c r="I310" s="322"/>
      <c r="J310" s="153"/>
      <c r="K310" s="153"/>
    </row>
    <row r="311" spans="2:11" ht="15.6" customHeight="1">
      <c r="B311" s="564"/>
      <c r="C311" s="149"/>
      <c r="D311" s="345" t="s">
        <v>721</v>
      </c>
      <c r="E311" s="353" t="s">
        <v>722</v>
      </c>
      <c r="F311" s="357" t="s">
        <v>591</v>
      </c>
      <c r="G311" s="352">
        <v>2950.75</v>
      </c>
      <c r="H311" s="376">
        <v>1419.6000000000001</v>
      </c>
      <c r="I311" s="322"/>
      <c r="J311" s="153"/>
      <c r="K311" s="153"/>
    </row>
    <row r="312" spans="2:11" ht="15.6" customHeight="1">
      <c r="B312" s="564"/>
      <c r="C312" s="149"/>
      <c r="D312" s="345" t="s">
        <v>723</v>
      </c>
      <c r="E312" s="358" t="s">
        <v>724</v>
      </c>
      <c r="F312" s="357" t="s">
        <v>589</v>
      </c>
      <c r="G312" s="352">
        <v>1322.75</v>
      </c>
      <c r="H312" s="376">
        <v>925.6</v>
      </c>
      <c r="I312" s="322"/>
      <c r="J312" s="153"/>
      <c r="K312" s="153"/>
    </row>
    <row r="313" spans="2:11" ht="15.6" customHeight="1">
      <c r="B313" s="564"/>
      <c r="C313" s="149"/>
      <c r="D313" s="345" t="s">
        <v>293</v>
      </c>
      <c r="E313" s="353" t="s">
        <v>725</v>
      </c>
      <c r="F313" s="354" t="s">
        <v>725</v>
      </c>
      <c r="G313" s="352">
        <v>4069.2599999999998</v>
      </c>
      <c r="H313" s="376">
        <v>1419.6000000000001</v>
      </c>
      <c r="I313" s="322"/>
      <c r="J313" s="153"/>
      <c r="K313" s="153"/>
    </row>
    <row r="314" spans="2:11" ht="15.6" customHeight="1">
      <c r="C314" s="149"/>
      <c r="D314" s="345" t="s">
        <v>291</v>
      </c>
      <c r="E314" s="353" t="s">
        <v>726</v>
      </c>
      <c r="F314" s="357" t="s">
        <v>591</v>
      </c>
      <c r="G314" s="352">
        <v>3508.34</v>
      </c>
      <c r="H314" s="376">
        <v>1419.6000000000001</v>
      </c>
      <c r="I314" s="322"/>
      <c r="J314" s="153"/>
      <c r="K314" s="153"/>
    </row>
    <row r="315" spans="2:11" ht="15.6" customHeight="1">
      <c r="C315" s="149"/>
      <c r="D315" s="345" t="s">
        <v>294</v>
      </c>
      <c r="E315" s="353" t="s">
        <v>727</v>
      </c>
      <c r="F315" s="354" t="s">
        <v>727</v>
      </c>
      <c r="G315" s="352">
        <v>3256</v>
      </c>
      <c r="H315" s="376">
        <v>1419.6000000000001</v>
      </c>
      <c r="I315" s="322"/>
      <c r="J315" s="153"/>
      <c r="K315" s="153"/>
    </row>
    <row r="316" spans="2:11" ht="15" customHeight="1">
      <c r="C316" s="147"/>
      <c r="D316" s="365"/>
      <c r="E316" s="356"/>
      <c r="F316" s="356"/>
      <c r="G316" s="356"/>
      <c r="H316" s="361"/>
      <c r="I316" s="334"/>
      <c r="J316" s="153"/>
      <c r="K316" s="153"/>
    </row>
    <row r="317" spans="2:11" ht="15" customHeight="1">
      <c r="C317" s="147"/>
      <c r="D317" s="368" t="s">
        <v>295</v>
      </c>
      <c r="E317" s="356"/>
      <c r="F317" s="356"/>
      <c r="G317" s="356"/>
      <c r="H317" s="361"/>
      <c r="I317" s="334"/>
      <c r="J317" s="153"/>
      <c r="K317" s="153"/>
    </row>
    <row r="318" spans="2:11" ht="15" customHeight="1">
      <c r="C318" s="147"/>
      <c r="D318" s="365"/>
      <c r="E318" s="356"/>
      <c r="F318" s="356"/>
      <c r="G318" s="356"/>
      <c r="H318" s="361"/>
      <c r="I318" s="334"/>
      <c r="J318" s="153"/>
      <c r="K318" s="153"/>
    </row>
    <row r="319" spans="2:11" ht="15" customHeight="1">
      <c r="C319" s="147"/>
      <c r="D319" s="341" t="s">
        <v>433</v>
      </c>
      <c r="E319" s="356"/>
      <c r="F319" s="356"/>
      <c r="G319" s="356"/>
      <c r="H319" s="361"/>
      <c r="I319" s="334"/>
      <c r="J319" s="153"/>
      <c r="K319" s="153"/>
    </row>
    <row r="320" spans="2:11" ht="34.700000000000003" customHeight="1">
      <c r="B320" s="562" t="s">
        <v>122</v>
      </c>
      <c r="C320" s="288"/>
      <c r="D320" s="348" t="s">
        <v>871</v>
      </c>
      <c r="E320" s="346" t="s">
        <v>434</v>
      </c>
      <c r="F320" s="347" t="s">
        <v>435</v>
      </c>
      <c r="G320" s="352">
        <v>305.25</v>
      </c>
      <c r="H320" s="376">
        <v>278.2</v>
      </c>
      <c r="I320" s="322"/>
      <c r="J320" s="153"/>
      <c r="K320" s="153"/>
    </row>
    <row r="321" spans="2:11" ht="34.700000000000003" customHeight="1">
      <c r="B321" s="562" t="s">
        <v>122</v>
      </c>
      <c r="C321" s="288"/>
      <c r="D321" s="348" t="s">
        <v>872</v>
      </c>
      <c r="E321" s="346" t="s">
        <v>436</v>
      </c>
      <c r="F321" s="347" t="s">
        <v>437</v>
      </c>
      <c r="G321" s="352">
        <v>764.05</v>
      </c>
      <c r="H321" s="376">
        <v>416.65000000000003</v>
      </c>
      <c r="I321" s="322"/>
      <c r="J321" s="153"/>
      <c r="K321" s="153"/>
    </row>
    <row r="322" spans="2:11" ht="34.700000000000003" customHeight="1">
      <c r="B322" s="562" t="s">
        <v>122</v>
      </c>
      <c r="C322" s="288"/>
      <c r="D322" s="348" t="s">
        <v>873</v>
      </c>
      <c r="E322" s="346" t="s">
        <v>438</v>
      </c>
      <c r="F322" s="347" t="s">
        <v>437</v>
      </c>
      <c r="G322" s="352">
        <v>458.8</v>
      </c>
      <c r="H322" s="376">
        <v>416.65000000000003</v>
      </c>
      <c r="I322" s="322"/>
      <c r="J322" s="153"/>
      <c r="K322" s="153"/>
    </row>
    <row r="323" spans="2:11" s="125" customFormat="1" ht="15" customHeight="1">
      <c r="B323" s="561"/>
      <c r="C323" s="288"/>
      <c r="D323" s="365"/>
      <c r="E323" s="356"/>
      <c r="F323" s="356"/>
      <c r="G323" s="356"/>
      <c r="H323" s="361"/>
      <c r="I323" s="334"/>
      <c r="J323" s="154"/>
      <c r="K323" s="154"/>
    </row>
    <row r="324" spans="2:11" s="149" customFormat="1" ht="15" customHeight="1">
      <c r="B324" s="561"/>
      <c r="C324" s="288"/>
      <c r="D324" s="341" t="s">
        <v>277</v>
      </c>
      <c r="E324" s="356"/>
      <c r="F324" s="356"/>
      <c r="G324" s="356"/>
      <c r="H324" s="361"/>
      <c r="I324" s="334"/>
      <c r="J324" s="154"/>
      <c r="K324" s="154"/>
    </row>
    <row r="325" spans="2:11" s="149" customFormat="1" ht="35.1" customHeight="1">
      <c r="B325" s="561"/>
      <c r="C325" s="444"/>
      <c r="D325" s="355" t="s">
        <v>866</v>
      </c>
      <c r="E325" s="346" t="s">
        <v>242</v>
      </c>
      <c r="F325" s="347" t="s">
        <v>241</v>
      </c>
      <c r="G325" s="352">
        <v>9107.5499999999993</v>
      </c>
      <c r="H325" s="376">
        <v>3071.9</v>
      </c>
      <c r="I325" s="322"/>
      <c r="J325" s="154"/>
      <c r="K325" s="154"/>
    </row>
    <row r="326" spans="2:11" s="149" customFormat="1" ht="35.1" customHeight="1">
      <c r="B326" s="561"/>
      <c r="C326" s="444"/>
      <c r="D326" s="348" t="s">
        <v>865</v>
      </c>
      <c r="E326" s="346" t="s">
        <v>245</v>
      </c>
      <c r="F326" s="347" t="s">
        <v>241</v>
      </c>
      <c r="G326" s="352">
        <v>8852.25</v>
      </c>
      <c r="H326" s="376">
        <v>3071.9</v>
      </c>
      <c r="I326" s="322"/>
      <c r="J326" s="154"/>
      <c r="K326" s="154"/>
    </row>
    <row r="327" spans="2:11" s="149" customFormat="1" ht="35.1" customHeight="1">
      <c r="B327" s="561"/>
      <c r="C327" s="444"/>
      <c r="D327" s="348" t="s">
        <v>863</v>
      </c>
      <c r="E327" s="346" t="s">
        <v>246</v>
      </c>
      <c r="F327" s="347" t="s">
        <v>241</v>
      </c>
      <c r="G327" s="352">
        <v>7326</v>
      </c>
      <c r="H327" s="376">
        <v>3071.9</v>
      </c>
      <c r="I327" s="322"/>
      <c r="J327" s="154"/>
      <c r="K327" s="154"/>
    </row>
    <row r="328" spans="2:11" s="149" customFormat="1" ht="35.1" customHeight="1">
      <c r="B328" s="561"/>
      <c r="C328" s="444"/>
      <c r="D328" s="348" t="s">
        <v>861</v>
      </c>
      <c r="E328" s="346" t="s">
        <v>247</v>
      </c>
      <c r="F328" s="347" t="s">
        <v>241</v>
      </c>
      <c r="G328" s="352">
        <v>3052.5</v>
      </c>
      <c r="H328" s="376">
        <v>3071.9</v>
      </c>
      <c r="I328" s="322"/>
      <c r="J328" s="154"/>
      <c r="K328" s="154"/>
    </row>
    <row r="329" spans="2:11" ht="35.1" customHeight="1">
      <c r="B329" s="561"/>
      <c r="C329" s="444"/>
      <c r="D329" s="348" t="s">
        <v>862</v>
      </c>
      <c r="E329" s="346" t="s">
        <v>244</v>
      </c>
      <c r="F329" s="347" t="s">
        <v>241</v>
      </c>
      <c r="G329" s="352">
        <v>8090.05</v>
      </c>
      <c r="H329" s="376">
        <v>3071.9</v>
      </c>
      <c r="I329" s="322"/>
      <c r="J329" s="153"/>
      <c r="K329" s="153"/>
    </row>
    <row r="330" spans="2:11" ht="35.1" customHeight="1">
      <c r="B330" s="561"/>
      <c r="C330" s="444"/>
      <c r="D330" s="348" t="s">
        <v>864</v>
      </c>
      <c r="E330" s="346" t="s">
        <v>249</v>
      </c>
      <c r="F330" s="347" t="s">
        <v>241</v>
      </c>
      <c r="G330" s="352">
        <v>6055.05</v>
      </c>
      <c r="H330" s="376">
        <v>3071.9</v>
      </c>
      <c r="I330" s="322"/>
      <c r="J330" s="153"/>
      <c r="K330" s="153"/>
    </row>
    <row r="331" spans="2:11" ht="35.1" customHeight="1">
      <c r="B331" s="561"/>
      <c r="C331" s="444"/>
      <c r="D331" s="348" t="s">
        <v>859</v>
      </c>
      <c r="E331" s="346" t="s">
        <v>250</v>
      </c>
      <c r="F331" s="347" t="s">
        <v>241</v>
      </c>
      <c r="G331" s="352">
        <v>2238.5</v>
      </c>
      <c r="H331" s="376">
        <v>3071.9</v>
      </c>
      <c r="I331" s="334"/>
      <c r="J331" s="153"/>
      <c r="K331" s="153"/>
    </row>
    <row r="332" spans="2:11" ht="15" customHeight="1">
      <c r="B332" s="565"/>
      <c r="C332" s="444"/>
      <c r="D332" s="298"/>
      <c r="E332" s="339"/>
      <c r="F332" s="340"/>
      <c r="G332" s="322"/>
      <c r="H332" s="323"/>
      <c r="I332" s="334"/>
      <c r="J332" s="153"/>
      <c r="K332" s="153"/>
    </row>
    <row r="333" spans="2:11" ht="15" customHeight="1">
      <c r="B333" s="565"/>
      <c r="C333" s="444"/>
      <c r="D333" s="398" t="s">
        <v>785</v>
      </c>
      <c r="E333" s="339"/>
      <c r="F333" s="340"/>
      <c r="G333" s="322"/>
      <c r="H333" s="323"/>
      <c r="I333" s="334"/>
      <c r="J333" s="153"/>
      <c r="K333" s="153"/>
    </row>
    <row r="334" spans="2:11" ht="41.45" customHeight="1">
      <c r="B334" s="565"/>
      <c r="C334" s="299"/>
      <c r="D334" s="524" t="s">
        <v>860</v>
      </c>
      <c r="E334" s="525" t="s">
        <v>786</v>
      </c>
      <c r="F334" s="346" t="s">
        <v>782</v>
      </c>
      <c r="G334" s="392">
        <v>1526.25</v>
      </c>
      <c r="H334" s="480">
        <v>772.2</v>
      </c>
      <c r="I334" s="334"/>
      <c r="J334" s="153"/>
      <c r="K334" s="153"/>
    </row>
    <row r="335" spans="2:11" ht="35.1" customHeight="1">
      <c r="B335" s="565"/>
      <c r="C335" s="299"/>
      <c r="D335" s="524" t="s">
        <v>858</v>
      </c>
      <c r="E335" s="525" t="s">
        <v>787</v>
      </c>
      <c r="F335" s="346" t="s">
        <v>784</v>
      </c>
      <c r="G335" s="392">
        <v>4834.05</v>
      </c>
      <c r="H335" s="480">
        <v>1852.5</v>
      </c>
      <c r="I335" s="334"/>
      <c r="J335" s="153"/>
      <c r="K335" s="153"/>
    </row>
    <row r="336" spans="2:11" ht="42.95" customHeight="1">
      <c r="B336" s="565"/>
      <c r="C336" s="299"/>
      <c r="D336" s="524" t="s">
        <v>832</v>
      </c>
      <c r="E336" s="525" t="s">
        <v>788</v>
      </c>
      <c r="F336" s="346" t="s">
        <v>784</v>
      </c>
      <c r="G336" s="392">
        <v>4273.5</v>
      </c>
      <c r="H336" s="480">
        <v>1852.5</v>
      </c>
      <c r="I336" s="334"/>
      <c r="J336" s="153"/>
      <c r="K336" s="153"/>
    </row>
    <row r="337" spans="2:11" ht="15" customHeight="1">
      <c r="B337" s="565"/>
      <c r="C337" s="299"/>
      <c r="D337" s="485"/>
      <c r="E337" s="486"/>
      <c r="F337" s="487"/>
      <c r="G337" s="488"/>
      <c r="H337" s="489"/>
      <c r="I337" s="334"/>
      <c r="J337" s="153"/>
      <c r="K337" s="153"/>
    </row>
    <row r="338" spans="2:11" ht="15" customHeight="1">
      <c r="B338" s="561"/>
      <c r="C338" s="444"/>
      <c r="D338" s="336" t="s">
        <v>276</v>
      </c>
      <c r="E338" s="356"/>
      <c r="F338" s="356"/>
      <c r="G338" s="356"/>
      <c r="H338" s="399"/>
      <c r="I338" s="334"/>
      <c r="J338" s="153"/>
      <c r="K338" s="153"/>
    </row>
    <row r="339" spans="2:11" s="148" customFormat="1" ht="30" customHeight="1">
      <c r="B339" s="562" t="s">
        <v>122</v>
      </c>
      <c r="C339" s="444"/>
      <c r="D339" s="348" t="s">
        <v>670</v>
      </c>
      <c r="E339" s="346" t="s">
        <v>243</v>
      </c>
      <c r="F339" s="347" t="s">
        <v>235</v>
      </c>
      <c r="G339" s="352">
        <v>203.5</v>
      </c>
      <c r="H339" s="376">
        <v>247</v>
      </c>
      <c r="I339" s="322"/>
      <c r="J339" s="153"/>
      <c r="K339" s="153"/>
    </row>
    <row r="340" spans="2:11" s="148" customFormat="1" ht="30" customHeight="1">
      <c r="B340" s="561"/>
      <c r="C340" s="444"/>
      <c r="D340" s="348" t="s">
        <v>671</v>
      </c>
      <c r="E340" s="346" t="s">
        <v>248</v>
      </c>
      <c r="F340" s="347" t="s">
        <v>235</v>
      </c>
      <c r="G340" s="352">
        <v>203.5</v>
      </c>
      <c r="H340" s="376">
        <v>247</v>
      </c>
      <c r="I340" s="322"/>
      <c r="J340" s="153"/>
      <c r="K340" s="153"/>
    </row>
    <row r="341" spans="2:11" s="148" customFormat="1" ht="15" customHeight="1">
      <c r="B341" s="561"/>
      <c r="C341" s="444"/>
      <c r="D341" s="365"/>
      <c r="E341" s="356"/>
      <c r="F341" s="356"/>
      <c r="G341" s="356"/>
      <c r="H341" s="361"/>
      <c r="I341" s="334"/>
      <c r="J341" s="153"/>
      <c r="K341" s="153"/>
    </row>
    <row r="342" spans="2:11" s="148" customFormat="1" ht="15" customHeight="1">
      <c r="B342" s="561"/>
      <c r="C342" s="288"/>
      <c r="D342" s="336" t="s">
        <v>441</v>
      </c>
      <c r="E342" s="356"/>
      <c r="F342" s="356"/>
      <c r="G342" s="356"/>
      <c r="H342" s="361"/>
      <c r="I342" s="334"/>
      <c r="J342" s="153"/>
      <c r="K342" s="153"/>
    </row>
    <row r="343" spans="2:11" s="148" customFormat="1" ht="21.95" customHeight="1">
      <c r="B343" s="561"/>
      <c r="C343" s="444"/>
      <c r="D343" s="348" t="s">
        <v>672</v>
      </c>
      <c r="E343" s="346" t="s">
        <v>251</v>
      </c>
      <c r="F343" s="347" t="s">
        <v>239</v>
      </c>
      <c r="G343" s="352">
        <v>1985.05</v>
      </c>
      <c r="H343" s="376">
        <v>1219.4000000000001</v>
      </c>
      <c r="I343" s="322"/>
      <c r="J343" s="153"/>
      <c r="K343" s="153"/>
    </row>
    <row r="344" spans="2:11" s="148" customFormat="1" ht="39" customHeight="1">
      <c r="B344" s="562" t="s">
        <v>122</v>
      </c>
      <c r="C344" s="444"/>
      <c r="D344" s="348" t="s">
        <v>673</v>
      </c>
      <c r="E344" s="346" t="s">
        <v>406</v>
      </c>
      <c r="F344" s="347" t="s">
        <v>126</v>
      </c>
      <c r="G344" s="352">
        <v>3816.5499999999997</v>
      </c>
      <c r="H344" s="376">
        <v>1219.4000000000001</v>
      </c>
      <c r="I344" s="322"/>
      <c r="J344" s="153"/>
      <c r="K344" s="153"/>
    </row>
    <row r="345" spans="2:11" s="148" customFormat="1" ht="36" customHeight="1">
      <c r="B345" s="562" t="s">
        <v>122</v>
      </c>
      <c r="C345" s="444"/>
      <c r="D345" s="348" t="s">
        <v>728</v>
      </c>
      <c r="E345" s="346" t="s">
        <v>442</v>
      </c>
      <c r="F345" s="347" t="s">
        <v>443</v>
      </c>
      <c r="G345" s="352">
        <v>1985.05</v>
      </c>
      <c r="H345" s="376">
        <v>1219.4000000000001</v>
      </c>
      <c r="I345" s="322"/>
      <c r="J345" s="153"/>
      <c r="K345" s="153"/>
    </row>
    <row r="346" spans="2:11" s="148" customFormat="1" ht="15" customHeight="1">
      <c r="B346" s="561"/>
      <c r="C346" s="444"/>
      <c r="D346" s="469"/>
      <c r="E346" s="356"/>
      <c r="F346" s="356"/>
      <c r="G346" s="356"/>
      <c r="H346" s="361"/>
      <c r="I346" s="334"/>
      <c r="J346" s="153"/>
      <c r="K346" s="153"/>
    </row>
    <row r="347" spans="2:11" s="148" customFormat="1" ht="15" customHeight="1">
      <c r="B347" s="561"/>
      <c r="C347" s="444"/>
      <c r="D347" s="341" t="s">
        <v>389</v>
      </c>
      <c r="E347" s="356"/>
      <c r="F347" s="356"/>
      <c r="G347" s="356"/>
      <c r="H347" s="361"/>
      <c r="I347" s="334"/>
      <c r="J347" s="153"/>
      <c r="K347" s="153"/>
    </row>
    <row r="348" spans="2:11" ht="35.1" customHeight="1">
      <c r="B348" s="562" t="s">
        <v>122</v>
      </c>
      <c r="C348" s="444"/>
      <c r="D348" s="380" t="s">
        <v>875</v>
      </c>
      <c r="E348" s="346" t="s">
        <v>390</v>
      </c>
      <c r="F348" s="347" t="s">
        <v>391</v>
      </c>
      <c r="G348" s="352">
        <v>5851.55</v>
      </c>
      <c r="H348" s="376">
        <v>2083.9</v>
      </c>
      <c r="I348" s="322"/>
      <c r="J348" s="153"/>
      <c r="K348" s="153"/>
    </row>
    <row r="349" spans="2:11" s="148" customFormat="1" ht="35.1" customHeight="1">
      <c r="B349" s="562" t="s">
        <v>122</v>
      </c>
      <c r="C349" s="444"/>
      <c r="D349" s="348" t="s">
        <v>733</v>
      </c>
      <c r="E349" s="346" t="s">
        <v>402</v>
      </c>
      <c r="F349" s="347" t="s">
        <v>391</v>
      </c>
      <c r="G349" s="352">
        <v>4834.05</v>
      </c>
      <c r="H349" s="376">
        <v>2083.9</v>
      </c>
      <c r="I349" s="322"/>
      <c r="J349" s="153"/>
      <c r="K349" s="153"/>
    </row>
    <row r="350" spans="2:11" ht="35.1" customHeight="1">
      <c r="B350" s="562" t="s">
        <v>122</v>
      </c>
      <c r="C350" s="444"/>
      <c r="D350" s="348" t="s">
        <v>874</v>
      </c>
      <c r="E350" s="346" t="s">
        <v>403</v>
      </c>
      <c r="F350" s="347" t="s">
        <v>391</v>
      </c>
      <c r="G350" s="352">
        <v>4070</v>
      </c>
      <c r="H350" s="376">
        <v>2083.9</v>
      </c>
      <c r="I350" s="322"/>
      <c r="J350" s="153"/>
      <c r="K350" s="153"/>
    </row>
    <row r="351" spans="2:11" s="148" customFormat="1" ht="35.1" customHeight="1">
      <c r="B351" s="562" t="s">
        <v>122</v>
      </c>
      <c r="C351" s="444"/>
      <c r="D351" s="348" t="s">
        <v>876</v>
      </c>
      <c r="E351" s="346" t="s">
        <v>404</v>
      </c>
      <c r="F351" s="347" t="s">
        <v>391</v>
      </c>
      <c r="G351" s="352">
        <v>5596.25</v>
      </c>
      <c r="H351" s="376">
        <v>2083.9</v>
      </c>
      <c r="I351" s="322"/>
      <c r="J351" s="153"/>
      <c r="K351" s="153"/>
    </row>
    <row r="352" spans="2:11" s="150" customFormat="1" ht="35.1" customHeight="1">
      <c r="B352" s="562" t="s">
        <v>122</v>
      </c>
      <c r="C352" s="444"/>
      <c r="D352" s="348" t="s">
        <v>877</v>
      </c>
      <c r="E352" s="346" t="s">
        <v>405</v>
      </c>
      <c r="F352" s="347" t="s">
        <v>391</v>
      </c>
      <c r="G352" s="352">
        <v>2799.05</v>
      </c>
      <c r="H352" s="376">
        <v>2083.9</v>
      </c>
      <c r="I352" s="322"/>
      <c r="J352" s="113"/>
      <c r="K352" s="113"/>
    </row>
    <row r="353" spans="2:11" s="148" customFormat="1" ht="35.1" customHeight="1">
      <c r="B353" s="562" t="s">
        <v>122</v>
      </c>
      <c r="C353" s="444"/>
      <c r="D353" s="348" t="s">
        <v>878</v>
      </c>
      <c r="E353" s="346" t="s">
        <v>407</v>
      </c>
      <c r="F353" s="347" t="s">
        <v>391</v>
      </c>
      <c r="G353" s="352">
        <v>4834.05</v>
      </c>
      <c r="H353" s="376">
        <v>2083.9</v>
      </c>
      <c r="I353" s="322"/>
      <c r="J353" s="153"/>
      <c r="K353" s="153"/>
    </row>
    <row r="354" spans="2:11" ht="35.1" customHeight="1">
      <c r="B354" s="562" t="s">
        <v>122</v>
      </c>
      <c r="C354" s="444"/>
      <c r="D354" s="348" t="s">
        <v>879</v>
      </c>
      <c r="E354" s="346" t="s">
        <v>439</v>
      </c>
      <c r="F354" s="347" t="s">
        <v>391</v>
      </c>
      <c r="G354" s="352">
        <v>4070</v>
      </c>
      <c r="H354" s="376">
        <v>2083.9</v>
      </c>
      <c r="I354" s="322"/>
      <c r="J354" s="153"/>
      <c r="K354" s="153"/>
    </row>
    <row r="355" spans="2:11" ht="15" customHeight="1">
      <c r="B355" s="562" t="s">
        <v>122</v>
      </c>
      <c r="C355" s="444"/>
      <c r="D355" s="345" t="s">
        <v>729</v>
      </c>
      <c r="E355" s="346" t="s">
        <v>440</v>
      </c>
      <c r="F355" s="347" t="s">
        <v>391</v>
      </c>
      <c r="G355" s="352">
        <v>5596.25</v>
      </c>
      <c r="H355" s="376">
        <v>2083.9</v>
      </c>
      <c r="I355" s="322"/>
      <c r="J355" s="153"/>
      <c r="K355" s="153"/>
    </row>
    <row r="356" spans="2:11" ht="15" customHeight="1">
      <c r="B356" s="562" t="s">
        <v>122</v>
      </c>
      <c r="C356" s="444"/>
      <c r="D356" s="345" t="s">
        <v>730</v>
      </c>
      <c r="E356" s="346" t="s">
        <v>731</v>
      </c>
      <c r="F356" s="347" t="s">
        <v>241</v>
      </c>
      <c r="G356" s="352">
        <v>3256</v>
      </c>
      <c r="H356" s="376">
        <v>3071.9</v>
      </c>
      <c r="I356" s="322"/>
      <c r="J356" s="153"/>
      <c r="K356" s="153"/>
    </row>
    <row r="357" spans="2:11" ht="15" customHeight="1">
      <c r="B357" s="561"/>
      <c r="C357" s="288"/>
      <c r="D357" s="365"/>
      <c r="E357" s="356"/>
      <c r="F357" s="356"/>
      <c r="G357" s="356"/>
      <c r="H357" s="361"/>
      <c r="I357" s="334"/>
      <c r="J357" s="153"/>
      <c r="K357" s="153"/>
    </row>
    <row r="358" spans="2:11" ht="15" customHeight="1">
      <c r="B358" s="561"/>
      <c r="C358" s="288"/>
      <c r="D358" s="368" t="s">
        <v>740</v>
      </c>
      <c r="E358" s="356"/>
      <c r="F358" s="356"/>
      <c r="G358" s="356"/>
      <c r="H358" s="361"/>
      <c r="I358" s="334"/>
      <c r="J358" s="153"/>
      <c r="K358" s="153"/>
    </row>
    <row r="359" spans="2:11" ht="15" customHeight="1">
      <c r="B359" s="561"/>
      <c r="C359" s="288"/>
      <c r="D359" s="365"/>
      <c r="E359" s="356"/>
      <c r="F359" s="356"/>
      <c r="G359" s="356"/>
      <c r="H359" s="361"/>
      <c r="I359" s="334"/>
      <c r="J359" s="153"/>
      <c r="K359" s="153"/>
    </row>
    <row r="360" spans="2:11" ht="15" customHeight="1">
      <c r="B360" s="561"/>
      <c r="C360" s="288"/>
      <c r="D360" s="341" t="s">
        <v>744</v>
      </c>
      <c r="E360" s="356"/>
      <c r="F360" s="356"/>
      <c r="G360" s="356"/>
      <c r="H360" s="361"/>
      <c r="I360" s="334"/>
      <c r="J360" s="153"/>
      <c r="K360" s="153"/>
    </row>
    <row r="361" spans="2:11" s="152" customFormat="1" ht="15.6" customHeight="1">
      <c r="B361" s="562" t="s">
        <v>122</v>
      </c>
      <c r="C361" s="444"/>
      <c r="D361" s="557" t="s">
        <v>741</v>
      </c>
      <c r="E361" s="558" t="s">
        <v>742</v>
      </c>
      <c r="F361" s="559" t="s">
        <v>743</v>
      </c>
      <c r="G361" s="352">
        <v>4245.75</v>
      </c>
      <c r="H361" s="480">
        <v>1417</v>
      </c>
      <c r="I361" s="334"/>
      <c r="J361" s="415"/>
      <c r="K361" s="415"/>
    </row>
    <row r="362" spans="2:11" ht="15" customHeight="1">
      <c r="B362" s="561"/>
      <c r="C362" s="288"/>
      <c r="D362" s="365"/>
      <c r="E362" s="356"/>
      <c r="F362" s="356"/>
      <c r="G362" s="356"/>
      <c r="H362" s="361"/>
      <c r="I362" s="334"/>
      <c r="J362" s="153"/>
      <c r="K362" s="153"/>
    </row>
    <row r="363" spans="2:11" ht="15" customHeight="1">
      <c r="B363" s="561"/>
      <c r="C363" s="288"/>
      <c r="D363" s="372" t="s">
        <v>265</v>
      </c>
      <c r="E363" s="356"/>
      <c r="F363" s="356"/>
      <c r="G363" s="369"/>
      <c r="H363" s="370"/>
      <c r="I363" s="329"/>
      <c r="J363" s="153"/>
      <c r="K363" s="153"/>
    </row>
    <row r="364" spans="2:11" ht="15" customHeight="1">
      <c r="B364" s="561"/>
      <c r="C364" s="288"/>
      <c r="D364" s="371"/>
      <c r="E364" s="356"/>
      <c r="F364" s="356"/>
      <c r="G364" s="369"/>
      <c r="H364" s="370"/>
      <c r="I364" s="329"/>
      <c r="J364" s="153"/>
      <c r="K364" s="153"/>
    </row>
    <row r="365" spans="2:11" ht="15" customHeight="1">
      <c r="B365" s="561"/>
      <c r="C365" s="288"/>
      <c r="D365" s="341" t="s">
        <v>268</v>
      </c>
      <c r="E365" s="356"/>
      <c r="F365" s="356"/>
      <c r="G365" s="356"/>
      <c r="H365" s="361"/>
      <c r="I365" s="334"/>
      <c r="J365" s="153"/>
      <c r="K365" s="153"/>
    </row>
    <row r="366" spans="2:11" ht="15.6" customHeight="1">
      <c r="B366" s="561"/>
      <c r="C366" s="288"/>
      <c r="D366" s="345" t="s">
        <v>745</v>
      </c>
      <c r="E366" s="353" t="s">
        <v>746</v>
      </c>
      <c r="F366" s="357" t="s">
        <v>507</v>
      </c>
      <c r="G366" s="352">
        <v>765.16</v>
      </c>
      <c r="H366" s="376">
        <v>467.35</v>
      </c>
      <c r="I366" s="322"/>
      <c r="J366" s="153"/>
      <c r="K366" s="153"/>
    </row>
    <row r="367" spans="2:11" ht="15" customHeight="1">
      <c r="B367" s="561"/>
      <c r="C367" s="288"/>
      <c r="D367" s="365"/>
      <c r="E367" s="356"/>
      <c r="F367" s="356"/>
      <c r="G367" s="356"/>
      <c r="H367" s="361"/>
      <c r="I367" s="334"/>
      <c r="J367" s="153"/>
      <c r="K367" s="153"/>
    </row>
    <row r="368" spans="2:11" ht="15" customHeight="1">
      <c r="C368" s="149"/>
      <c r="D368" s="341" t="s">
        <v>269</v>
      </c>
      <c r="E368" s="356"/>
      <c r="F368" s="356"/>
      <c r="G368" s="356"/>
      <c r="H368" s="361"/>
      <c r="I368" s="334"/>
      <c r="J368" s="153"/>
      <c r="K368" s="153"/>
    </row>
    <row r="369" spans="3:11" ht="15.6" customHeight="1">
      <c r="C369" s="149"/>
      <c r="D369" s="345" t="s">
        <v>747</v>
      </c>
      <c r="E369" s="353" t="s">
        <v>748</v>
      </c>
      <c r="F369" s="357" t="s">
        <v>510</v>
      </c>
      <c r="G369" s="352">
        <v>1017.5</v>
      </c>
      <c r="H369" s="376">
        <v>568.1</v>
      </c>
      <c r="I369" s="322"/>
      <c r="J369" s="153"/>
      <c r="K369" s="153"/>
    </row>
    <row r="370" spans="3:11" ht="15.6" customHeight="1">
      <c r="C370" s="149"/>
      <c r="D370" s="345" t="s">
        <v>749</v>
      </c>
      <c r="E370" s="353" t="s">
        <v>750</v>
      </c>
      <c r="F370" s="357" t="s">
        <v>510</v>
      </c>
      <c r="G370" s="352">
        <v>276.91000000000003</v>
      </c>
      <c r="H370" s="376">
        <v>568.1</v>
      </c>
      <c r="I370" s="322"/>
      <c r="J370" s="153"/>
      <c r="K370" s="153"/>
    </row>
    <row r="371" spans="3:11" ht="15" customHeight="1">
      <c r="C371" s="149"/>
      <c r="D371" s="365"/>
      <c r="E371" s="356"/>
      <c r="F371" s="356"/>
      <c r="G371" s="356"/>
      <c r="H371" s="361"/>
      <c r="I371" s="334"/>
      <c r="J371" s="153"/>
      <c r="K371" s="153"/>
    </row>
    <row r="372" spans="3:11" ht="15" customHeight="1">
      <c r="C372" s="149"/>
      <c r="D372" s="341" t="s">
        <v>270</v>
      </c>
      <c r="E372" s="356"/>
      <c r="F372" s="356"/>
      <c r="G372" s="356"/>
      <c r="H372" s="361"/>
      <c r="I372" s="334"/>
      <c r="J372" s="153"/>
      <c r="K372" s="153"/>
    </row>
    <row r="373" spans="3:11" ht="15" customHeight="1">
      <c r="C373" s="149"/>
      <c r="D373" s="348" t="s">
        <v>751</v>
      </c>
      <c r="E373" s="353" t="s">
        <v>752</v>
      </c>
      <c r="F373" s="357" t="s">
        <v>512</v>
      </c>
      <c r="G373" s="352">
        <v>305.25</v>
      </c>
      <c r="H373" s="376">
        <v>215.8</v>
      </c>
      <c r="I373" s="322"/>
      <c r="J373" s="153"/>
      <c r="K373" s="153"/>
    </row>
    <row r="374" spans="3:11" ht="15" customHeight="1">
      <c r="C374" s="149"/>
      <c r="D374" s="365"/>
      <c r="E374" s="356"/>
      <c r="F374" s="356"/>
      <c r="G374" s="356"/>
      <c r="H374" s="361"/>
      <c r="I374" s="334"/>
      <c r="J374" s="153"/>
      <c r="K374" s="153"/>
    </row>
    <row r="375" spans="3:11" ht="15" customHeight="1">
      <c r="C375" s="149"/>
      <c r="D375" s="341" t="s">
        <v>271</v>
      </c>
      <c r="E375" s="356"/>
      <c r="F375" s="356"/>
      <c r="G375" s="356"/>
      <c r="H375" s="361"/>
      <c r="I375" s="334"/>
      <c r="J375" s="153"/>
      <c r="K375" s="153"/>
    </row>
    <row r="376" spans="3:11" ht="15.6" customHeight="1">
      <c r="C376" s="149"/>
      <c r="D376" s="348" t="s">
        <v>753</v>
      </c>
      <c r="E376" s="353" t="s">
        <v>754</v>
      </c>
      <c r="F376" s="357" t="s">
        <v>513</v>
      </c>
      <c r="G376" s="352">
        <v>1071.1500000000001</v>
      </c>
      <c r="H376" s="376">
        <v>447.85</v>
      </c>
      <c r="I376" s="322"/>
      <c r="J376" s="153"/>
      <c r="K376" s="153"/>
    </row>
    <row r="377" spans="3:11" ht="15.6" customHeight="1">
      <c r="C377" s="149"/>
      <c r="D377" s="348" t="s">
        <v>755</v>
      </c>
      <c r="E377" s="335" t="s">
        <v>756</v>
      </c>
      <c r="F377" s="360" t="s">
        <v>513</v>
      </c>
      <c r="G377" s="352">
        <v>305.25</v>
      </c>
      <c r="H377" s="376">
        <v>447.85</v>
      </c>
      <c r="I377" s="322"/>
      <c r="J377" s="153"/>
      <c r="K377" s="153"/>
    </row>
    <row r="378" spans="3:11" ht="15.6" customHeight="1">
      <c r="C378" s="149"/>
      <c r="D378" s="345" t="s">
        <v>757</v>
      </c>
      <c r="E378" s="353" t="s">
        <v>758</v>
      </c>
      <c r="F378" s="357" t="s">
        <v>513</v>
      </c>
      <c r="G378" s="352">
        <v>765.9</v>
      </c>
      <c r="H378" s="376">
        <v>447.85</v>
      </c>
      <c r="I378" s="322"/>
      <c r="J378" s="153"/>
      <c r="K378" s="153"/>
    </row>
    <row r="379" spans="3:11" ht="15" customHeight="1">
      <c r="C379" s="149"/>
      <c r="D379" s="365"/>
      <c r="E379" s="356"/>
      <c r="F379" s="356"/>
      <c r="G379" s="356"/>
      <c r="H379" s="361"/>
      <c r="I379" s="334"/>
      <c r="J379" s="153"/>
      <c r="K379" s="153"/>
    </row>
    <row r="380" spans="3:11" ht="15" customHeight="1">
      <c r="C380" s="149"/>
      <c r="D380" s="341" t="s">
        <v>272</v>
      </c>
      <c r="E380" s="356"/>
      <c r="F380" s="356"/>
      <c r="G380" s="356"/>
      <c r="H380" s="361"/>
      <c r="I380" s="334"/>
      <c r="J380" s="153"/>
      <c r="K380" s="153"/>
    </row>
    <row r="381" spans="3:11" ht="15.6" customHeight="1">
      <c r="C381" s="149"/>
      <c r="D381" s="348" t="s">
        <v>759</v>
      </c>
      <c r="E381" s="353" t="s">
        <v>760</v>
      </c>
      <c r="F381" s="357" t="s">
        <v>514</v>
      </c>
      <c r="G381" s="352">
        <v>1322.75</v>
      </c>
      <c r="H381" s="376">
        <v>524.55000000000007</v>
      </c>
      <c r="I381" s="322"/>
      <c r="J381" s="153"/>
      <c r="K381" s="153"/>
    </row>
    <row r="382" spans="3:11" ht="15.6" customHeight="1">
      <c r="C382" s="149"/>
      <c r="D382" s="348" t="s">
        <v>761</v>
      </c>
      <c r="E382" s="353" t="s">
        <v>762</v>
      </c>
      <c r="F382" s="357" t="s">
        <v>514</v>
      </c>
      <c r="G382" s="352">
        <v>558.70000000000005</v>
      </c>
      <c r="H382" s="376">
        <v>524.55000000000007</v>
      </c>
      <c r="I382" s="322"/>
      <c r="J382" s="153"/>
      <c r="K382" s="153"/>
    </row>
    <row r="383" spans="3:11" ht="15.6" customHeight="1">
      <c r="C383" s="147"/>
      <c r="D383" s="348" t="s">
        <v>763</v>
      </c>
      <c r="E383" s="353" t="s">
        <v>764</v>
      </c>
      <c r="F383" s="357" t="s">
        <v>514</v>
      </c>
      <c r="G383" s="352">
        <v>305.25</v>
      </c>
      <c r="H383" s="376">
        <v>524.55000000000007</v>
      </c>
      <c r="I383" s="322"/>
      <c r="J383" s="153"/>
      <c r="K383" s="153"/>
    </row>
    <row r="384" spans="3:11" ht="15.6" customHeight="1">
      <c r="C384" s="288"/>
      <c r="D384" s="345" t="s">
        <v>765</v>
      </c>
      <c r="E384" s="353" t="s">
        <v>766</v>
      </c>
      <c r="F384" s="357" t="s">
        <v>514</v>
      </c>
      <c r="G384" s="352">
        <v>1017.5</v>
      </c>
      <c r="H384" s="376">
        <v>524.55000000000007</v>
      </c>
      <c r="I384" s="322"/>
      <c r="J384" s="153"/>
      <c r="K384" s="153"/>
    </row>
    <row r="385" spans="2:11" ht="15.6" customHeight="1">
      <c r="C385" s="288"/>
      <c r="D385" s="345" t="s">
        <v>767</v>
      </c>
      <c r="E385" s="353" t="s">
        <v>768</v>
      </c>
      <c r="F385" s="357" t="s">
        <v>514</v>
      </c>
      <c r="G385" s="352">
        <v>253.45</v>
      </c>
      <c r="H385" s="376">
        <v>524.55000000000007</v>
      </c>
      <c r="I385" s="322"/>
      <c r="J385" s="153"/>
      <c r="K385" s="153"/>
    </row>
    <row r="386" spans="2:11" ht="15" customHeight="1">
      <c r="C386" s="288"/>
      <c r="D386" s="365"/>
      <c r="E386" s="356"/>
      <c r="F386" s="356"/>
      <c r="G386" s="356"/>
      <c r="H386" s="361"/>
      <c r="I386" s="334"/>
      <c r="J386" s="153"/>
      <c r="K386" s="153"/>
    </row>
    <row r="387" spans="2:11" ht="15" customHeight="1">
      <c r="C387" s="288"/>
      <c r="D387" s="341" t="s">
        <v>273</v>
      </c>
      <c r="E387" s="356"/>
      <c r="F387" s="356"/>
      <c r="G387" s="356"/>
      <c r="H387" s="361"/>
      <c r="I387" s="334"/>
      <c r="J387" s="153"/>
      <c r="K387" s="153"/>
    </row>
    <row r="388" spans="2:11" ht="15.6" customHeight="1">
      <c r="C388" s="288"/>
      <c r="D388" s="345" t="s">
        <v>342</v>
      </c>
      <c r="E388" s="346" t="s">
        <v>134</v>
      </c>
      <c r="F388" s="351" t="s">
        <v>133</v>
      </c>
      <c r="G388" s="392">
        <v>3605.65</v>
      </c>
      <c r="H388" s="376">
        <v>1234.3499999999999</v>
      </c>
      <c r="I388" s="322"/>
      <c r="J388" s="153"/>
      <c r="K388" s="153"/>
    </row>
    <row r="389" spans="2:11" ht="15.6" customHeight="1">
      <c r="C389" s="288"/>
      <c r="D389" s="345" t="s">
        <v>343</v>
      </c>
      <c r="E389" s="346" t="s">
        <v>135</v>
      </c>
      <c r="F389" s="351" t="s">
        <v>133</v>
      </c>
      <c r="G389" s="392">
        <v>2238.5</v>
      </c>
      <c r="H389" s="376">
        <v>1234.3499999999999</v>
      </c>
      <c r="I389" s="322"/>
      <c r="J389" s="153"/>
      <c r="K389" s="153"/>
    </row>
    <row r="390" spans="2:11" ht="15" customHeight="1">
      <c r="C390" s="288"/>
      <c r="D390" s="365"/>
      <c r="E390" s="356"/>
      <c r="F390" s="356"/>
      <c r="G390" s="356"/>
      <c r="H390" s="361"/>
      <c r="I390" s="334"/>
      <c r="J390" s="153"/>
      <c r="K390" s="153"/>
    </row>
    <row r="391" spans="2:11" ht="15" customHeight="1">
      <c r="C391" s="288"/>
      <c r="D391" s="341" t="s">
        <v>274</v>
      </c>
      <c r="E391" s="356"/>
      <c r="F391" s="356"/>
      <c r="G391" s="356"/>
      <c r="H391" s="361"/>
      <c r="I391" s="334"/>
      <c r="J391" s="136"/>
      <c r="K391" s="153"/>
    </row>
    <row r="392" spans="2:11" ht="15.6" customHeight="1">
      <c r="C392" s="444"/>
      <c r="D392" s="348" t="s">
        <v>769</v>
      </c>
      <c r="E392" s="353" t="s">
        <v>770</v>
      </c>
      <c r="F392" s="357" t="s">
        <v>628</v>
      </c>
      <c r="G392" s="352">
        <v>7120.65</v>
      </c>
      <c r="H392" s="376">
        <v>2407.6</v>
      </c>
      <c r="I392" s="322"/>
      <c r="J392" s="153"/>
      <c r="K392" s="153"/>
    </row>
    <row r="393" spans="2:11" ht="15.6" customHeight="1">
      <c r="C393" s="444"/>
      <c r="D393" s="348" t="s">
        <v>833</v>
      </c>
      <c r="E393" s="353" t="s">
        <v>771</v>
      </c>
      <c r="F393" s="357" t="s">
        <v>628</v>
      </c>
      <c r="G393" s="352">
        <v>6105</v>
      </c>
      <c r="H393" s="376">
        <v>2407.6</v>
      </c>
      <c r="I393" s="322"/>
      <c r="J393" s="153"/>
      <c r="K393" s="153"/>
    </row>
    <row r="394" spans="2:11" ht="15" customHeight="1">
      <c r="C394" s="288"/>
      <c r="D394" s="365"/>
      <c r="E394" s="356"/>
      <c r="F394" s="356"/>
      <c r="G394" s="356"/>
      <c r="H394" s="361"/>
      <c r="I394" s="334"/>
      <c r="J394" s="153"/>
      <c r="K394" s="153"/>
    </row>
    <row r="395" spans="2:11" ht="15" customHeight="1">
      <c r="C395" s="288"/>
      <c r="D395" s="341" t="s">
        <v>275</v>
      </c>
      <c r="E395" s="356"/>
      <c r="F395" s="356"/>
      <c r="G395" s="356"/>
      <c r="H395" s="361"/>
      <c r="I395" s="334"/>
      <c r="J395" s="153"/>
      <c r="K395" s="153"/>
    </row>
    <row r="396" spans="2:11" ht="15.6" customHeight="1">
      <c r="C396" s="444"/>
      <c r="D396" s="345" t="s">
        <v>345</v>
      </c>
      <c r="E396" s="346" t="s">
        <v>219</v>
      </c>
      <c r="F396" s="351" t="s">
        <v>218</v>
      </c>
      <c r="G396" s="392">
        <v>8600.65</v>
      </c>
      <c r="H396" s="376">
        <v>2901.6</v>
      </c>
      <c r="I396" s="322"/>
      <c r="J396" s="153"/>
      <c r="K396" s="153"/>
    </row>
    <row r="397" spans="2:11" ht="15.6" customHeight="1">
      <c r="C397" s="444"/>
      <c r="D397" s="345" t="s">
        <v>344</v>
      </c>
      <c r="E397" s="346" t="s">
        <v>217</v>
      </c>
      <c r="F397" s="351" t="s">
        <v>218</v>
      </c>
      <c r="G397" s="392">
        <v>7733</v>
      </c>
      <c r="H397" s="376">
        <v>2901.6</v>
      </c>
      <c r="I397" s="322"/>
      <c r="J397" s="153"/>
      <c r="K397" s="153"/>
    </row>
    <row r="398" spans="2:11" ht="15" customHeight="1">
      <c r="C398" s="288"/>
      <c r="D398" s="365"/>
      <c r="E398" s="356"/>
      <c r="F398" s="356"/>
      <c r="G398" s="356"/>
      <c r="H398" s="361"/>
      <c r="I398" s="334"/>
      <c r="J398" s="153"/>
      <c r="K398" s="153"/>
    </row>
    <row r="399" spans="2:11" ht="15" customHeight="1">
      <c r="C399" s="288"/>
      <c r="D399" s="341" t="s">
        <v>259</v>
      </c>
      <c r="E399" s="356"/>
      <c r="F399" s="356"/>
      <c r="G399" s="356"/>
      <c r="H399" s="361"/>
      <c r="I399" s="334"/>
      <c r="J399" s="153"/>
      <c r="K399" s="153"/>
    </row>
    <row r="400" spans="2:11" ht="24.95" customHeight="1">
      <c r="B400" s="561"/>
      <c r="C400" s="288"/>
      <c r="D400" s="348" t="s">
        <v>881</v>
      </c>
      <c r="E400" s="353" t="s">
        <v>773</v>
      </c>
      <c r="F400" s="357" t="s">
        <v>624</v>
      </c>
      <c r="G400" s="352">
        <v>1628</v>
      </c>
      <c r="H400" s="376">
        <v>555.09999999999991</v>
      </c>
      <c r="I400" s="322"/>
      <c r="J400" s="446" t="s">
        <v>823</v>
      </c>
      <c r="K400" s="153"/>
    </row>
    <row r="401" spans="2:11" ht="15" customHeight="1">
      <c r="B401" s="561"/>
      <c r="C401" s="288"/>
      <c r="D401" s="365"/>
      <c r="E401" s="356"/>
      <c r="F401" s="356"/>
      <c r="G401" s="356"/>
      <c r="H401" s="361"/>
      <c r="I401" s="334"/>
      <c r="J401" s="288"/>
      <c r="K401" s="153"/>
    </row>
    <row r="402" spans="2:11" ht="15" customHeight="1">
      <c r="B402" s="561"/>
      <c r="C402" s="288"/>
      <c r="D402" s="341" t="s">
        <v>260</v>
      </c>
      <c r="E402" s="356"/>
      <c r="F402" s="356"/>
      <c r="G402" s="369"/>
      <c r="H402" s="370"/>
      <c r="I402" s="329"/>
      <c r="J402" s="288"/>
      <c r="K402" s="153"/>
    </row>
    <row r="403" spans="2:11" ht="23.45" customHeight="1">
      <c r="B403" s="561"/>
      <c r="C403" s="288"/>
      <c r="D403" s="348" t="s">
        <v>882</v>
      </c>
      <c r="E403" s="353" t="s">
        <v>773</v>
      </c>
      <c r="F403" s="357" t="s">
        <v>624</v>
      </c>
      <c r="G403" s="352">
        <v>1628</v>
      </c>
      <c r="H403" s="376">
        <v>555.09999999999991</v>
      </c>
      <c r="I403" s="322"/>
      <c r="J403" s="288"/>
      <c r="K403" s="153"/>
    </row>
    <row r="404" spans="2:11" ht="15" customHeight="1">
      <c r="B404" s="561"/>
      <c r="C404" s="288"/>
      <c r="D404" s="365"/>
      <c r="E404" s="356"/>
      <c r="F404" s="356"/>
      <c r="G404" s="356"/>
      <c r="H404" s="361"/>
      <c r="I404" s="334"/>
      <c r="J404" s="288"/>
      <c r="K404" s="153"/>
    </row>
    <row r="405" spans="2:11" ht="15" customHeight="1">
      <c r="B405" s="561"/>
      <c r="C405" s="288"/>
      <c r="D405" s="341" t="s">
        <v>255</v>
      </c>
      <c r="E405" s="356"/>
      <c r="F405" s="356"/>
      <c r="G405" s="356"/>
      <c r="H405" s="361"/>
      <c r="I405" s="334"/>
      <c r="J405" s="288"/>
      <c r="K405" s="153"/>
    </row>
    <row r="406" spans="2:11" ht="15" customHeight="1">
      <c r="B406" s="561"/>
      <c r="C406" s="444"/>
      <c r="D406" s="362" t="s">
        <v>774</v>
      </c>
      <c r="E406" s="353" t="s">
        <v>775</v>
      </c>
      <c r="F406" s="357" t="s">
        <v>776</v>
      </c>
      <c r="G406" s="352">
        <v>610.5</v>
      </c>
      <c r="H406" s="376">
        <v>555.75</v>
      </c>
      <c r="I406" s="322"/>
      <c r="J406" s="288"/>
      <c r="K406" s="153"/>
    </row>
    <row r="407" spans="2:11" ht="15" customHeight="1">
      <c r="B407" s="561"/>
      <c r="C407" s="288"/>
      <c r="D407" s="365"/>
      <c r="E407" s="356"/>
      <c r="F407" s="356"/>
      <c r="G407" s="356"/>
      <c r="H407" s="361"/>
      <c r="I407" s="334"/>
      <c r="J407" s="288"/>
      <c r="K407" s="153"/>
    </row>
    <row r="408" spans="2:11" ht="15" customHeight="1">
      <c r="B408" s="561"/>
      <c r="C408" s="288"/>
      <c r="D408" s="372" t="s">
        <v>266</v>
      </c>
      <c r="E408" s="356"/>
      <c r="F408" s="356"/>
      <c r="G408" s="356"/>
      <c r="H408" s="361"/>
      <c r="I408" s="334"/>
      <c r="J408" s="288"/>
      <c r="K408" s="153"/>
    </row>
    <row r="409" spans="2:11" ht="15" customHeight="1">
      <c r="B409" s="561"/>
      <c r="C409" s="288"/>
      <c r="D409" s="365"/>
      <c r="E409" s="356"/>
      <c r="F409" s="356"/>
      <c r="G409" s="356"/>
      <c r="H409" s="361"/>
      <c r="I409" s="334"/>
      <c r="J409" s="288"/>
      <c r="K409" s="152"/>
    </row>
    <row r="410" spans="2:11" ht="15" customHeight="1">
      <c r="B410" s="561"/>
      <c r="C410" s="288"/>
      <c r="D410" s="341" t="s">
        <v>52</v>
      </c>
      <c r="E410" s="356"/>
      <c r="F410" s="356"/>
      <c r="G410" s="369"/>
      <c r="H410" s="370"/>
      <c r="I410" s="329"/>
      <c r="J410" s="288"/>
      <c r="K410" s="152"/>
    </row>
    <row r="411" spans="2:11" ht="39" customHeight="1">
      <c r="B411" s="562" t="s">
        <v>122</v>
      </c>
      <c r="C411" s="288"/>
      <c r="D411" s="389" t="s">
        <v>883</v>
      </c>
      <c r="E411" s="390" t="s">
        <v>835</v>
      </c>
      <c r="F411" s="391" t="s">
        <v>35</v>
      </c>
      <c r="G411" s="393">
        <v>44.03</v>
      </c>
      <c r="H411" s="490">
        <v>30.55</v>
      </c>
      <c r="I411" s="322"/>
      <c r="J411" s="288"/>
      <c r="K411" s="152"/>
    </row>
    <row r="412" spans="2:11" ht="31.5" customHeight="1">
      <c r="B412" s="562" t="s">
        <v>122</v>
      </c>
      <c r="C412" s="334"/>
      <c r="D412" s="348" t="s">
        <v>836</v>
      </c>
      <c r="E412" s="346" t="s">
        <v>837</v>
      </c>
      <c r="F412" s="351" t="s">
        <v>35</v>
      </c>
      <c r="G412" s="392">
        <v>37</v>
      </c>
      <c r="H412" s="376">
        <v>30.55</v>
      </c>
      <c r="I412" s="491"/>
      <c r="J412" s="288"/>
      <c r="K412" s="153"/>
    </row>
    <row r="413" spans="2:11" ht="15" customHeight="1">
      <c r="B413" s="561"/>
      <c r="C413" s="288"/>
      <c r="D413" s="287"/>
      <c r="E413" s="286"/>
      <c r="F413" s="286"/>
      <c r="G413" s="286"/>
      <c r="H413" s="285"/>
      <c r="I413" s="334"/>
      <c r="J413" s="288"/>
      <c r="K413" s="153"/>
    </row>
    <row r="414" spans="2:11" s="135" customFormat="1" ht="15" customHeight="1">
      <c r="B414" s="567"/>
      <c r="D414" s="284"/>
      <c r="E414" s="340"/>
      <c r="F414" s="151"/>
      <c r="G414" s="334"/>
      <c r="H414" s="334"/>
      <c r="I414" s="334"/>
      <c r="J414" s="334"/>
      <c r="K414" s="334"/>
    </row>
    <row r="415" spans="2:11" s="135" customFormat="1" ht="15" customHeight="1">
      <c r="B415" s="567"/>
      <c r="D415" s="284"/>
      <c r="E415" s="340"/>
      <c r="F415" s="151"/>
      <c r="G415" s="334"/>
      <c r="H415" s="334"/>
      <c r="I415" s="334"/>
      <c r="J415" s="334"/>
      <c r="K415" s="334"/>
    </row>
    <row r="416" spans="2:11" ht="15" customHeight="1" thickBot="1">
      <c r="C416" s="149"/>
      <c r="D416" s="288"/>
      <c r="E416" s="288"/>
      <c r="F416" s="288"/>
      <c r="G416" s="288"/>
      <c r="H416" s="288"/>
      <c r="I416" s="288"/>
      <c r="J416" s="153"/>
      <c r="K416" s="153"/>
    </row>
    <row r="417" spans="2:11" ht="15" customHeight="1" thickBot="1">
      <c r="C417" s="149"/>
      <c r="D417" s="743" t="s">
        <v>838</v>
      </c>
      <c r="E417" s="744"/>
      <c r="F417" s="745"/>
      <c r="G417" s="288"/>
      <c r="H417" s="288"/>
      <c r="I417" s="288"/>
      <c r="J417" s="153"/>
      <c r="K417" s="153"/>
    </row>
    <row r="418" spans="2:11" ht="15" customHeight="1" thickBot="1">
      <c r="C418" s="149"/>
      <c r="D418" s="342" t="s">
        <v>15</v>
      </c>
      <c r="E418" s="344" t="s">
        <v>22</v>
      </c>
      <c r="F418" s="442" t="s">
        <v>123</v>
      </c>
      <c r="G418" s="288"/>
      <c r="H418" s="288"/>
      <c r="I418" s="288"/>
      <c r="J418" s="153"/>
      <c r="K418" s="153"/>
    </row>
    <row r="419" spans="2:11" ht="15" customHeight="1">
      <c r="C419" s="149"/>
      <c r="D419" s="365"/>
      <c r="E419" s="356"/>
      <c r="F419" s="361"/>
      <c r="G419" s="288"/>
      <c r="H419" s="288"/>
      <c r="I419" s="288"/>
      <c r="J419" s="152"/>
      <c r="K419" s="152"/>
    </row>
    <row r="420" spans="2:11" ht="15" customHeight="1">
      <c r="C420" s="149"/>
      <c r="D420" s="341" t="s">
        <v>252</v>
      </c>
      <c r="E420" s="356"/>
      <c r="F420" s="370"/>
      <c r="G420" s="288"/>
      <c r="H420" s="288"/>
      <c r="I420" s="288"/>
      <c r="J420" s="152"/>
      <c r="K420" s="152"/>
    </row>
    <row r="421" spans="2:11" ht="15" customHeight="1">
      <c r="C421" s="149"/>
      <c r="D421" s="417" t="s">
        <v>256</v>
      </c>
      <c r="E421" s="410" t="s">
        <v>221</v>
      </c>
      <c r="F421" s="429">
        <v>6.5</v>
      </c>
      <c r="G421" s="288"/>
      <c r="H421" s="288"/>
      <c r="I421" s="288"/>
      <c r="J421" s="153"/>
      <c r="K421" s="153"/>
    </row>
    <row r="422" spans="2:11" ht="15" customHeight="1">
      <c r="C422" s="149"/>
      <c r="D422" s="417" t="s">
        <v>515</v>
      </c>
      <c r="E422" s="410" t="s">
        <v>223</v>
      </c>
      <c r="F422" s="429">
        <v>6.5</v>
      </c>
      <c r="G422" s="288"/>
      <c r="H422" s="288"/>
      <c r="I422" s="288"/>
      <c r="J422" s="153"/>
      <c r="K422" s="153"/>
    </row>
    <row r="423" spans="2:11" ht="15" customHeight="1">
      <c r="C423" s="149"/>
      <c r="D423" s="417" t="s">
        <v>516</v>
      </c>
      <c r="E423" s="410" t="s">
        <v>225</v>
      </c>
      <c r="F423" s="429">
        <v>6.5</v>
      </c>
      <c r="G423" s="288"/>
      <c r="H423" s="288"/>
      <c r="I423" s="288"/>
      <c r="J423" s="152"/>
      <c r="K423" s="152"/>
    </row>
    <row r="424" spans="2:11" ht="15" customHeight="1">
      <c r="C424" s="149"/>
      <c r="D424" s="417" t="s">
        <v>517</v>
      </c>
      <c r="E424" s="410" t="s">
        <v>227</v>
      </c>
      <c r="F424" s="429">
        <v>6.5</v>
      </c>
      <c r="G424" s="288"/>
      <c r="H424" s="288"/>
      <c r="I424" s="288"/>
      <c r="J424" s="152"/>
      <c r="K424" s="152"/>
    </row>
    <row r="425" spans="2:11" s="152" customFormat="1" ht="15" customHeight="1">
      <c r="B425" s="569"/>
      <c r="C425" s="155"/>
      <c r="D425" s="417" t="s">
        <v>518</v>
      </c>
      <c r="E425" s="410" t="s">
        <v>229</v>
      </c>
      <c r="F425" s="429">
        <v>8.4499999999999993</v>
      </c>
      <c r="G425" s="288"/>
      <c r="H425" s="288"/>
      <c r="I425" s="288"/>
    </row>
    <row r="426" spans="2:11" s="152" customFormat="1" ht="15" customHeight="1">
      <c r="B426" s="569"/>
      <c r="C426" s="155"/>
      <c r="D426" s="433" t="s">
        <v>519</v>
      </c>
      <c r="E426" s="414" t="s">
        <v>521</v>
      </c>
      <c r="F426" s="429">
        <v>11.05</v>
      </c>
      <c r="G426" s="288"/>
      <c r="H426" s="288"/>
      <c r="I426" s="288"/>
    </row>
    <row r="427" spans="2:11" s="152" customFormat="1" ht="15" customHeight="1">
      <c r="B427" s="569"/>
      <c r="C427" s="155"/>
      <c r="D427" s="417" t="s">
        <v>522</v>
      </c>
      <c r="E427" s="414" t="s">
        <v>524</v>
      </c>
      <c r="F427" s="409">
        <v>16.25</v>
      </c>
      <c r="G427" s="288"/>
      <c r="H427" s="288"/>
      <c r="I427" s="288"/>
    </row>
    <row r="428" spans="2:11" s="152" customFormat="1" ht="15" customHeight="1">
      <c r="B428" s="569"/>
      <c r="C428" s="155"/>
      <c r="D428" s="365"/>
      <c r="E428" s="356"/>
      <c r="F428" s="361"/>
      <c r="G428" s="288"/>
      <c r="H428" s="288"/>
      <c r="I428" s="288"/>
    </row>
    <row r="429" spans="2:11" ht="15" customHeight="1">
      <c r="B429" s="566"/>
      <c r="C429" s="149"/>
      <c r="D429" s="341" t="s">
        <v>359</v>
      </c>
      <c r="E429" s="356"/>
      <c r="F429" s="361"/>
      <c r="G429" s="416"/>
      <c r="H429" s="288"/>
      <c r="I429" s="415"/>
      <c r="J429" s="152"/>
      <c r="K429" s="152"/>
    </row>
    <row r="430" spans="2:11" ht="15" customHeight="1">
      <c r="C430" s="149"/>
      <c r="D430" s="417" t="s">
        <v>365</v>
      </c>
      <c r="E430" s="418" t="s">
        <v>361</v>
      </c>
      <c r="F430" s="419">
        <v>185.25</v>
      </c>
      <c r="G430" s="288"/>
      <c r="H430" s="288"/>
      <c r="I430" s="288"/>
      <c r="J430" s="152"/>
      <c r="K430" s="152"/>
    </row>
    <row r="431" spans="2:11" ht="15" customHeight="1">
      <c r="C431" s="149"/>
      <c r="D431" s="417" t="s">
        <v>366</v>
      </c>
      <c r="E431" s="418" t="s">
        <v>363</v>
      </c>
      <c r="F431" s="419">
        <v>1852.5</v>
      </c>
      <c r="G431" s="288"/>
      <c r="H431" s="288"/>
      <c r="I431" s="288"/>
      <c r="J431" s="153"/>
      <c r="K431" s="153"/>
    </row>
    <row r="432" spans="2:11" ht="15" customHeight="1">
      <c r="B432" s="561"/>
      <c r="C432" s="288"/>
      <c r="D432" s="365"/>
      <c r="E432" s="356"/>
      <c r="F432" s="361"/>
      <c r="G432" s="153"/>
      <c r="H432" s="153"/>
      <c r="I432" s="154"/>
      <c r="J432" s="152"/>
      <c r="K432" s="152"/>
    </row>
    <row r="433" spans="2:11" ht="15" customHeight="1">
      <c r="B433" s="561"/>
      <c r="C433" s="288"/>
      <c r="D433" s="341" t="s">
        <v>488</v>
      </c>
      <c r="E433" s="356"/>
      <c r="F433" s="370"/>
      <c r="G433" s="153"/>
      <c r="H433" s="153"/>
      <c r="I433" s="154"/>
      <c r="J433" s="152"/>
      <c r="K433" s="152"/>
    </row>
    <row r="434" spans="2:11" ht="15" customHeight="1">
      <c r="B434" s="562" t="s">
        <v>122</v>
      </c>
      <c r="C434" s="447"/>
      <c r="D434" s="412" t="s">
        <v>489</v>
      </c>
      <c r="E434" s="420" t="s">
        <v>491</v>
      </c>
      <c r="F434" s="419">
        <v>11115</v>
      </c>
      <c r="G434" s="153"/>
      <c r="H434" s="153"/>
      <c r="I434" s="154"/>
      <c r="J434" s="153"/>
      <c r="K434" s="153"/>
    </row>
    <row r="435" spans="2:11" ht="15" customHeight="1">
      <c r="B435" s="562" t="s">
        <v>122</v>
      </c>
      <c r="C435" s="447"/>
      <c r="D435" s="412" t="s">
        <v>492</v>
      </c>
      <c r="E435" s="420" t="s">
        <v>494</v>
      </c>
      <c r="F435" s="419">
        <v>3705</v>
      </c>
      <c r="G435" s="153"/>
      <c r="H435" s="153"/>
      <c r="I435" s="154"/>
      <c r="J435" s="153"/>
      <c r="K435" s="153"/>
    </row>
    <row r="436" spans="2:11" ht="15" customHeight="1">
      <c r="B436" s="562" t="s">
        <v>122</v>
      </c>
      <c r="C436" s="447"/>
      <c r="D436" s="412" t="s">
        <v>495</v>
      </c>
      <c r="E436" s="420" t="s">
        <v>497</v>
      </c>
      <c r="F436" s="419">
        <v>1852.5</v>
      </c>
      <c r="G436" s="153"/>
      <c r="H436" s="153"/>
      <c r="I436" s="154"/>
      <c r="J436" s="153"/>
      <c r="K436" s="153"/>
    </row>
    <row r="437" spans="2:11" ht="15" customHeight="1">
      <c r="B437" s="562" t="s">
        <v>122</v>
      </c>
      <c r="C437" s="447"/>
      <c r="D437" s="413" t="s">
        <v>498</v>
      </c>
      <c r="E437" s="414" t="s">
        <v>500</v>
      </c>
      <c r="F437" s="381">
        <v>3705</v>
      </c>
      <c r="G437" s="153"/>
      <c r="H437" s="153"/>
      <c r="I437" s="154"/>
      <c r="J437" s="153"/>
      <c r="K437" s="153"/>
    </row>
    <row r="438" spans="2:11" ht="15" customHeight="1">
      <c r="B438" s="561"/>
      <c r="C438" s="288"/>
      <c r="D438" s="365"/>
      <c r="E438" s="356"/>
      <c r="F438" s="361"/>
      <c r="G438" s="153"/>
      <c r="H438" s="153"/>
      <c r="I438" s="154"/>
      <c r="J438" s="153"/>
      <c r="K438" s="153"/>
    </row>
    <row r="439" spans="2:11" ht="15" customHeight="1">
      <c r="B439" s="561"/>
      <c r="C439" s="288"/>
      <c r="D439" s="341" t="s">
        <v>48</v>
      </c>
      <c r="E439" s="356"/>
      <c r="F439" s="370"/>
      <c r="G439" s="153"/>
      <c r="H439" s="153"/>
      <c r="I439" s="154"/>
      <c r="J439" s="153"/>
      <c r="K439" s="153"/>
    </row>
    <row r="440" spans="2:11" ht="15" customHeight="1">
      <c r="B440" s="561"/>
      <c r="C440" s="288"/>
      <c r="D440" s="417" t="s">
        <v>88</v>
      </c>
      <c r="E440" s="418" t="s">
        <v>358</v>
      </c>
      <c r="F440" s="419">
        <v>16.25</v>
      </c>
      <c r="G440" s="153"/>
      <c r="H440" s="153"/>
      <c r="I440" s="154"/>
      <c r="J440" s="153"/>
      <c r="K440" s="153"/>
    </row>
    <row r="441" spans="2:11" ht="15" customHeight="1">
      <c r="B441" s="561"/>
      <c r="C441" s="288"/>
      <c r="D441" s="365"/>
      <c r="E441" s="356"/>
      <c r="F441" s="361"/>
      <c r="G441" s="153"/>
      <c r="H441" s="153"/>
      <c r="I441" s="154"/>
      <c r="J441" s="153"/>
      <c r="K441" s="153"/>
    </row>
    <row r="442" spans="2:11" ht="15" customHeight="1">
      <c r="B442" s="561"/>
      <c r="C442" s="288"/>
      <c r="D442" s="341" t="s">
        <v>364</v>
      </c>
      <c r="E442" s="356"/>
      <c r="F442" s="370"/>
      <c r="G442" s="153"/>
      <c r="H442" s="153"/>
      <c r="I442" s="154"/>
      <c r="J442" s="153"/>
      <c r="K442" s="153"/>
    </row>
    <row r="443" spans="2:11" ht="15" customHeight="1">
      <c r="B443" s="561"/>
      <c r="C443" s="288"/>
      <c r="D443" s="417" t="s">
        <v>804</v>
      </c>
      <c r="E443" s="410" t="s">
        <v>159</v>
      </c>
      <c r="F443" s="492">
        <v>494</v>
      </c>
      <c r="G443" s="153"/>
      <c r="H443" s="153"/>
      <c r="I443" s="154"/>
      <c r="J443" s="153"/>
      <c r="K443" s="153"/>
    </row>
    <row r="444" spans="2:11" ht="15" customHeight="1">
      <c r="B444" s="561"/>
      <c r="C444" s="288"/>
      <c r="D444" s="417" t="s">
        <v>805</v>
      </c>
      <c r="E444" s="410" t="s">
        <v>161</v>
      </c>
      <c r="F444" s="492">
        <v>4940</v>
      </c>
      <c r="G444" s="153"/>
      <c r="H444" s="153"/>
      <c r="I444" s="154"/>
      <c r="J444" s="153"/>
      <c r="K444" s="153"/>
    </row>
    <row r="445" spans="2:11" ht="15" customHeight="1">
      <c r="B445" s="561"/>
      <c r="C445" s="288"/>
      <c r="D445" s="417" t="s">
        <v>806</v>
      </c>
      <c r="E445" s="410" t="s">
        <v>163</v>
      </c>
      <c r="F445" s="492">
        <v>308.75</v>
      </c>
      <c r="G445" s="153"/>
      <c r="H445" s="153"/>
      <c r="I445" s="154"/>
      <c r="J445" s="153"/>
      <c r="K445" s="153"/>
    </row>
    <row r="446" spans="2:11" ht="15" customHeight="1">
      <c r="B446" s="561"/>
      <c r="C446" s="288"/>
      <c r="D446" s="417" t="s">
        <v>807</v>
      </c>
      <c r="E446" s="410" t="s">
        <v>165</v>
      </c>
      <c r="F446" s="492">
        <v>3087.5</v>
      </c>
      <c r="G446" s="153"/>
      <c r="H446" s="153"/>
      <c r="I446" s="154"/>
      <c r="J446" s="153"/>
      <c r="K446" s="153"/>
    </row>
    <row r="447" spans="2:11" ht="15" customHeight="1">
      <c r="B447" s="561"/>
      <c r="C447" s="288"/>
      <c r="D447" s="412" t="s">
        <v>839</v>
      </c>
      <c r="E447" s="420" t="s">
        <v>526</v>
      </c>
      <c r="F447" s="432">
        <v>222.3</v>
      </c>
      <c r="G447" s="153"/>
      <c r="H447" s="153"/>
      <c r="I447" s="154"/>
      <c r="J447" s="153"/>
      <c r="K447" s="153"/>
    </row>
    <row r="448" spans="2:11" ht="15" customHeight="1">
      <c r="C448" s="149"/>
      <c r="D448" s="412" t="s">
        <v>840</v>
      </c>
      <c r="E448" s="420" t="s">
        <v>528</v>
      </c>
      <c r="F448" s="432">
        <v>2223</v>
      </c>
      <c r="G448" s="153"/>
      <c r="H448" s="153"/>
      <c r="I448" s="154"/>
      <c r="J448" s="153"/>
      <c r="K448" s="153"/>
    </row>
    <row r="449" spans="2:11" ht="15" customHeight="1">
      <c r="C449" s="149"/>
      <c r="D449" s="417" t="s">
        <v>309</v>
      </c>
      <c r="E449" s="410" t="s">
        <v>193</v>
      </c>
      <c r="F449" s="428">
        <v>3396.25</v>
      </c>
      <c r="G449" s="153"/>
      <c r="H449" s="153"/>
      <c r="I449" s="154"/>
      <c r="J449" s="153"/>
      <c r="K449" s="153"/>
    </row>
    <row r="450" spans="2:11" ht="15" customHeight="1">
      <c r="C450" s="149"/>
      <c r="D450" s="417" t="s">
        <v>408</v>
      </c>
      <c r="E450" s="410" t="s">
        <v>368</v>
      </c>
      <c r="F450" s="492">
        <v>308.75</v>
      </c>
      <c r="G450" s="153"/>
      <c r="H450" s="153"/>
      <c r="I450" s="154"/>
      <c r="J450" s="152"/>
      <c r="K450" s="152"/>
    </row>
    <row r="451" spans="2:11" ht="15" customHeight="1">
      <c r="C451" s="149"/>
      <c r="D451" s="417" t="s">
        <v>808</v>
      </c>
      <c r="E451" s="410" t="s">
        <v>167</v>
      </c>
      <c r="F451" s="492">
        <v>617.5</v>
      </c>
      <c r="G451" s="153"/>
      <c r="H451" s="153"/>
      <c r="I451" s="154"/>
      <c r="J451" s="152"/>
      <c r="K451" s="152"/>
    </row>
    <row r="452" spans="2:11" ht="15" customHeight="1">
      <c r="C452" s="149"/>
      <c r="D452" s="417" t="s">
        <v>809</v>
      </c>
      <c r="E452" s="410" t="s">
        <v>169</v>
      </c>
      <c r="F452" s="492">
        <v>6175</v>
      </c>
      <c r="G452" s="153"/>
      <c r="H452" s="153"/>
      <c r="I452" s="154"/>
      <c r="J452" s="153"/>
      <c r="K452" s="153"/>
    </row>
    <row r="453" spans="2:11" ht="15" customHeight="1">
      <c r="C453" s="149"/>
      <c r="D453" s="417" t="s">
        <v>810</v>
      </c>
      <c r="E453" s="410" t="s">
        <v>171</v>
      </c>
      <c r="F453" s="492">
        <v>370.5</v>
      </c>
      <c r="G453" s="153"/>
      <c r="H453" s="153"/>
      <c r="I453" s="154"/>
      <c r="J453" s="153"/>
      <c r="K453" s="153"/>
    </row>
    <row r="454" spans="2:11" ht="15" customHeight="1">
      <c r="C454" s="149"/>
      <c r="D454" s="417" t="s">
        <v>811</v>
      </c>
      <c r="E454" s="410" t="s">
        <v>173</v>
      </c>
      <c r="F454" s="428">
        <v>3705</v>
      </c>
      <c r="G454" s="153"/>
      <c r="H454" s="153"/>
      <c r="I454" s="154"/>
      <c r="J454" s="153"/>
      <c r="K454" s="153"/>
    </row>
    <row r="455" spans="2:11" ht="15" customHeight="1">
      <c r="C455" s="149"/>
      <c r="D455" s="417" t="s">
        <v>310</v>
      </c>
      <c r="E455" s="410" t="s">
        <v>199</v>
      </c>
      <c r="F455" s="492">
        <v>234.65</v>
      </c>
      <c r="G455" s="153"/>
      <c r="H455" s="153"/>
      <c r="I455" s="154"/>
      <c r="J455" s="153"/>
      <c r="K455" s="153"/>
    </row>
    <row r="456" spans="2:11" ht="15" customHeight="1">
      <c r="C456" s="149"/>
      <c r="D456" s="417" t="s">
        <v>311</v>
      </c>
      <c r="E456" s="410" t="s">
        <v>201</v>
      </c>
      <c r="F456" s="492">
        <v>2346.5</v>
      </c>
      <c r="G456" s="153"/>
      <c r="H456" s="153"/>
      <c r="I456" s="154"/>
      <c r="J456" s="153"/>
      <c r="K456" s="153"/>
    </row>
    <row r="457" spans="2:11" ht="15" customHeight="1">
      <c r="C457" s="149"/>
      <c r="D457" s="417" t="s">
        <v>312</v>
      </c>
      <c r="E457" s="410" t="s">
        <v>155</v>
      </c>
      <c r="F457" s="492">
        <v>308.75</v>
      </c>
      <c r="G457" s="153"/>
      <c r="H457" s="153"/>
      <c r="I457" s="154"/>
      <c r="J457" s="153"/>
      <c r="K457" s="153"/>
    </row>
    <row r="458" spans="2:11" ht="15" customHeight="1">
      <c r="C458" s="149"/>
      <c r="D458" s="417" t="s">
        <v>313</v>
      </c>
      <c r="E458" s="410" t="s">
        <v>157</v>
      </c>
      <c r="F458" s="492">
        <v>3087.5</v>
      </c>
      <c r="G458" s="153"/>
      <c r="H458" s="153"/>
      <c r="I458" s="154"/>
      <c r="J458" s="153"/>
      <c r="K458" s="153"/>
    </row>
    <row r="459" spans="2:11" ht="15" customHeight="1">
      <c r="C459" s="149"/>
      <c r="D459" s="417" t="s">
        <v>314</v>
      </c>
      <c r="E459" s="410" t="s">
        <v>195</v>
      </c>
      <c r="F459" s="428">
        <v>61.75</v>
      </c>
      <c r="G459" s="153"/>
      <c r="H459" s="153"/>
      <c r="I459" s="154"/>
      <c r="J459" s="152"/>
      <c r="K459" s="152"/>
    </row>
    <row r="460" spans="2:11" ht="15" customHeight="1">
      <c r="C460" s="149"/>
      <c r="D460" s="417" t="s">
        <v>315</v>
      </c>
      <c r="E460" s="410" t="s">
        <v>197</v>
      </c>
      <c r="F460" s="409">
        <v>617.5</v>
      </c>
      <c r="G460" s="153"/>
      <c r="H460" s="153"/>
      <c r="I460" s="154"/>
      <c r="J460" s="152"/>
      <c r="K460" s="152"/>
    </row>
    <row r="461" spans="2:11" ht="15" customHeight="1">
      <c r="C461" s="149"/>
      <c r="D461" s="365"/>
      <c r="E461" s="356"/>
      <c r="F461" s="361"/>
      <c r="G461" s="153"/>
      <c r="H461" s="153"/>
      <c r="I461" s="154"/>
      <c r="J461" s="153"/>
      <c r="K461" s="153"/>
    </row>
    <row r="462" spans="2:11" ht="15" customHeight="1">
      <c r="C462" s="149"/>
      <c r="D462" s="341" t="s">
        <v>113</v>
      </c>
      <c r="E462" s="356"/>
      <c r="F462" s="370"/>
      <c r="G462" s="153"/>
      <c r="H462" s="153"/>
      <c r="I462" s="154"/>
      <c r="J462" s="153"/>
      <c r="K462" s="153"/>
    </row>
    <row r="463" spans="2:11" ht="15" customHeight="1">
      <c r="C463" s="149"/>
      <c r="D463" s="417" t="s">
        <v>316</v>
      </c>
      <c r="E463" s="418" t="s">
        <v>115</v>
      </c>
      <c r="F463" s="419">
        <v>55575</v>
      </c>
      <c r="G463" s="153"/>
      <c r="H463" s="153"/>
      <c r="I463" s="154"/>
      <c r="J463" s="152"/>
      <c r="K463" s="152"/>
    </row>
    <row r="464" spans="2:11" ht="15" customHeight="1">
      <c r="B464" s="561"/>
      <c r="C464" s="288"/>
      <c r="D464" s="417" t="s">
        <v>138</v>
      </c>
      <c r="E464" s="418" t="s">
        <v>143</v>
      </c>
      <c r="F464" s="419">
        <v>9262.5</v>
      </c>
      <c r="G464" s="153"/>
      <c r="H464" s="153"/>
      <c r="I464" s="154"/>
      <c r="J464" s="152"/>
      <c r="K464" s="152"/>
    </row>
    <row r="465" spans="2:11" ht="15" customHeight="1">
      <c r="B465" s="561"/>
      <c r="C465" s="288"/>
      <c r="D465" s="417" t="s">
        <v>139</v>
      </c>
      <c r="E465" s="418" t="s">
        <v>145</v>
      </c>
      <c r="F465" s="419">
        <v>2778.75</v>
      </c>
      <c r="G465" s="153"/>
      <c r="H465" s="153"/>
      <c r="I465" s="154"/>
      <c r="J465" s="153"/>
      <c r="K465" s="153"/>
    </row>
    <row r="466" spans="2:11" ht="15" customHeight="1">
      <c r="B466" s="561"/>
      <c r="C466" s="288"/>
      <c r="D466" s="417" t="s">
        <v>317</v>
      </c>
      <c r="E466" s="418" t="s">
        <v>147</v>
      </c>
      <c r="F466" s="419">
        <v>37050</v>
      </c>
      <c r="G466" s="153"/>
      <c r="H466" s="153"/>
      <c r="I466" s="154"/>
      <c r="J466" s="153"/>
      <c r="K466" s="153"/>
    </row>
    <row r="467" spans="2:11" ht="15" customHeight="1">
      <c r="B467" s="561"/>
      <c r="C467" s="288"/>
      <c r="D467" s="417" t="s">
        <v>140</v>
      </c>
      <c r="E467" s="418" t="s">
        <v>149</v>
      </c>
      <c r="F467" s="419">
        <v>7410</v>
      </c>
      <c r="G467" s="153"/>
      <c r="H467" s="153"/>
      <c r="I467" s="154"/>
      <c r="J467" s="153"/>
      <c r="K467" s="153"/>
    </row>
    <row r="468" spans="2:11" ht="15" customHeight="1">
      <c r="B468" s="561"/>
      <c r="C468" s="288"/>
      <c r="D468" s="417" t="s">
        <v>141</v>
      </c>
      <c r="E468" s="418" t="s">
        <v>137</v>
      </c>
      <c r="F468" s="419">
        <v>2778.75</v>
      </c>
      <c r="G468" s="153"/>
      <c r="H468" s="153"/>
      <c r="I468" s="154"/>
      <c r="J468" s="152"/>
      <c r="K468" s="152"/>
    </row>
    <row r="469" spans="2:11" ht="15" customHeight="1">
      <c r="B469" s="568" t="s">
        <v>122</v>
      </c>
      <c r="C469" s="288"/>
      <c r="D469" s="412" t="s">
        <v>530</v>
      </c>
      <c r="E469" s="414" t="s">
        <v>532</v>
      </c>
      <c r="F469" s="409">
        <v>7410</v>
      </c>
      <c r="G469" s="153"/>
      <c r="H469" s="153"/>
      <c r="I469" s="154"/>
      <c r="J469" s="152"/>
      <c r="K469" s="152"/>
    </row>
    <row r="470" spans="2:11" ht="15" customHeight="1">
      <c r="B470" s="568" t="s">
        <v>122</v>
      </c>
      <c r="C470" s="288"/>
      <c r="D470" s="412" t="s">
        <v>533</v>
      </c>
      <c r="E470" s="414" t="s">
        <v>535</v>
      </c>
      <c r="F470" s="409">
        <v>37050</v>
      </c>
      <c r="G470" s="153"/>
      <c r="H470" s="153"/>
      <c r="I470" s="154"/>
      <c r="J470" s="153"/>
      <c r="K470" s="153"/>
    </row>
    <row r="471" spans="2:11" ht="15" customHeight="1">
      <c r="B471" s="568" t="s">
        <v>122</v>
      </c>
      <c r="C471" s="288"/>
      <c r="D471" s="412" t="s">
        <v>572</v>
      </c>
      <c r="E471" s="414" t="s">
        <v>537</v>
      </c>
      <c r="F471" s="409">
        <v>12.35</v>
      </c>
      <c r="G471" s="153"/>
      <c r="H471" s="153"/>
      <c r="I471" s="154"/>
      <c r="J471" s="152"/>
      <c r="K471" s="152"/>
    </row>
    <row r="472" spans="2:11" ht="15" customHeight="1">
      <c r="B472" s="568" t="s">
        <v>122</v>
      </c>
      <c r="C472" s="288"/>
      <c r="D472" s="412" t="s">
        <v>538</v>
      </c>
      <c r="E472" s="414" t="s">
        <v>540</v>
      </c>
      <c r="F472" s="409">
        <v>9262.5</v>
      </c>
      <c r="G472" s="153"/>
      <c r="H472" s="153"/>
      <c r="I472" s="154"/>
      <c r="J472" s="152"/>
      <c r="K472" s="152"/>
    </row>
    <row r="473" spans="2:11" ht="15" customHeight="1">
      <c r="B473" s="568" t="s">
        <v>122</v>
      </c>
      <c r="C473" s="288"/>
      <c r="D473" s="412" t="s">
        <v>541</v>
      </c>
      <c r="E473" s="414" t="s">
        <v>543</v>
      </c>
      <c r="F473" s="409">
        <v>20377.5</v>
      </c>
      <c r="G473" s="153"/>
      <c r="H473" s="153"/>
      <c r="I473" s="154"/>
      <c r="J473" s="153"/>
      <c r="K473" s="153"/>
    </row>
    <row r="474" spans="2:11" ht="15" customHeight="1">
      <c r="B474" s="568" t="s">
        <v>122</v>
      </c>
      <c r="C474" s="288"/>
      <c r="D474" s="412" t="s">
        <v>812</v>
      </c>
      <c r="E474" s="414" t="s">
        <v>545</v>
      </c>
      <c r="F474" s="409">
        <v>12.35</v>
      </c>
      <c r="G474" s="153"/>
      <c r="H474" s="153"/>
      <c r="I474" s="154"/>
      <c r="J474" s="152"/>
      <c r="K474" s="152"/>
    </row>
    <row r="475" spans="2:11" ht="15" customHeight="1">
      <c r="B475" s="561"/>
      <c r="C475" s="288"/>
      <c r="D475" s="365"/>
      <c r="E475" s="356"/>
      <c r="F475" s="361"/>
      <c r="G475" s="153"/>
      <c r="H475" s="153"/>
      <c r="I475" s="154"/>
      <c r="J475" s="152"/>
      <c r="K475" s="152"/>
    </row>
    <row r="476" spans="2:11" ht="15" customHeight="1">
      <c r="B476" s="561"/>
      <c r="C476" s="288"/>
      <c r="D476" s="341" t="s">
        <v>369</v>
      </c>
      <c r="E476" s="356"/>
      <c r="F476" s="370"/>
      <c r="G476" s="153"/>
      <c r="H476" s="153"/>
      <c r="I476" s="154"/>
      <c r="J476" s="153"/>
      <c r="K476" s="153"/>
    </row>
    <row r="477" spans="2:11" ht="15" customHeight="1">
      <c r="B477" s="561"/>
      <c r="C477" s="288"/>
      <c r="D477" s="417" t="s">
        <v>409</v>
      </c>
      <c r="E477" s="418" t="s">
        <v>371</v>
      </c>
      <c r="F477" s="419">
        <v>185.25</v>
      </c>
      <c r="G477" s="153"/>
      <c r="H477" s="153"/>
      <c r="I477" s="154"/>
      <c r="J477" s="153"/>
      <c r="K477" s="153"/>
    </row>
    <row r="478" spans="2:11" ht="15" customHeight="1">
      <c r="B478" s="561"/>
      <c r="C478" s="288"/>
      <c r="D478" s="417" t="s">
        <v>410</v>
      </c>
      <c r="E478" s="418" t="s">
        <v>373</v>
      </c>
      <c r="F478" s="419">
        <v>1852.5</v>
      </c>
      <c r="G478" s="153"/>
      <c r="H478" s="153"/>
      <c r="I478" s="154"/>
      <c r="J478" s="152"/>
      <c r="K478" s="152"/>
    </row>
    <row r="479" spans="2:11" ht="15" customHeight="1">
      <c r="B479" s="561"/>
      <c r="C479" s="288"/>
      <c r="D479" s="365"/>
      <c r="E479" s="356"/>
      <c r="F479" s="361"/>
      <c r="G479" s="153"/>
      <c r="H479" s="153"/>
      <c r="I479" s="154"/>
      <c r="J479" s="152"/>
      <c r="K479" s="152"/>
    </row>
    <row r="480" spans="2:11" ht="15" customHeight="1">
      <c r="B480" s="561"/>
      <c r="C480" s="288"/>
      <c r="D480" s="341" t="s">
        <v>374</v>
      </c>
      <c r="E480" s="356"/>
      <c r="F480" s="370"/>
      <c r="G480" s="153"/>
      <c r="H480" s="153"/>
      <c r="I480" s="154"/>
      <c r="J480" s="153"/>
      <c r="K480" s="153"/>
    </row>
    <row r="481" spans="2:11" ht="15" customHeight="1">
      <c r="B481" s="561"/>
      <c r="C481" s="288"/>
      <c r="D481" s="417" t="s">
        <v>411</v>
      </c>
      <c r="E481" s="418" t="s">
        <v>376</v>
      </c>
      <c r="F481" s="419">
        <v>863.85</v>
      </c>
      <c r="G481" s="153"/>
      <c r="H481" s="153"/>
      <c r="I481" s="154"/>
      <c r="J481" s="153"/>
      <c r="K481" s="153"/>
    </row>
    <row r="482" spans="2:11" ht="15" customHeight="1">
      <c r="B482" s="561"/>
      <c r="C482" s="288"/>
      <c r="D482" s="417" t="s">
        <v>184</v>
      </c>
      <c r="E482" s="418" t="s">
        <v>151</v>
      </c>
      <c r="F482" s="419">
        <v>740.35</v>
      </c>
      <c r="G482" s="153"/>
      <c r="H482" s="153"/>
      <c r="I482" s="154"/>
      <c r="J482" s="153"/>
      <c r="K482" s="153"/>
    </row>
    <row r="483" spans="2:11" ht="15" customHeight="1">
      <c r="B483" s="561"/>
      <c r="C483" s="288"/>
      <c r="D483" s="417" t="s">
        <v>185</v>
      </c>
      <c r="E483" s="418" t="s">
        <v>153</v>
      </c>
      <c r="F483" s="419">
        <v>431.6</v>
      </c>
      <c r="G483" s="153"/>
      <c r="H483" s="153"/>
      <c r="I483" s="154"/>
      <c r="J483" s="152"/>
      <c r="K483" s="152"/>
    </row>
    <row r="484" spans="2:11" ht="15" customHeight="1">
      <c r="B484" s="561"/>
      <c r="C484" s="288"/>
      <c r="D484" s="365"/>
      <c r="E484" s="356"/>
      <c r="F484" s="361"/>
      <c r="G484" s="153"/>
      <c r="H484" s="153"/>
      <c r="I484" s="154"/>
      <c r="J484" s="152"/>
      <c r="K484" s="152"/>
    </row>
    <row r="485" spans="2:11" ht="15" customHeight="1">
      <c r="B485" s="561"/>
      <c r="C485" s="288"/>
      <c r="D485" s="341" t="s">
        <v>377</v>
      </c>
      <c r="E485" s="356"/>
      <c r="F485" s="370"/>
      <c r="G485" s="153"/>
      <c r="H485" s="153"/>
      <c r="I485" s="154"/>
      <c r="J485" s="153"/>
      <c r="K485" s="153"/>
    </row>
    <row r="486" spans="2:11" ht="15" customHeight="1">
      <c r="B486" s="562" t="s">
        <v>122</v>
      </c>
      <c r="C486" s="288"/>
      <c r="D486" s="407" t="s">
        <v>553</v>
      </c>
      <c r="E486" s="420" t="s">
        <v>555</v>
      </c>
      <c r="F486" s="409">
        <v>111.15</v>
      </c>
      <c r="G486" s="153"/>
      <c r="H486" s="153"/>
      <c r="I486" s="154"/>
      <c r="J486" s="152"/>
      <c r="K486" s="152"/>
    </row>
    <row r="487" spans="2:11" ht="15" customHeight="1">
      <c r="B487" s="562" t="s">
        <v>122</v>
      </c>
      <c r="C487" s="288"/>
      <c r="D487" s="417" t="s">
        <v>412</v>
      </c>
      <c r="E487" s="418" t="s">
        <v>379</v>
      </c>
      <c r="F487" s="419">
        <v>308.75</v>
      </c>
      <c r="G487" s="153"/>
      <c r="H487" s="153"/>
      <c r="I487" s="154"/>
      <c r="J487" s="152"/>
      <c r="K487" s="152"/>
    </row>
    <row r="488" spans="2:11" ht="15" customHeight="1">
      <c r="B488" s="561"/>
      <c r="C488" s="288"/>
      <c r="D488" s="365"/>
      <c r="E488" s="356"/>
      <c r="F488" s="361"/>
      <c r="G488" s="153"/>
      <c r="H488" s="153"/>
      <c r="I488" s="154"/>
      <c r="J488" s="153"/>
      <c r="K488" s="153"/>
    </row>
    <row r="489" spans="2:11" ht="15" customHeight="1">
      <c r="B489" s="561"/>
      <c r="C489" s="288"/>
      <c r="D489" s="341" t="s">
        <v>380</v>
      </c>
      <c r="E489" s="356"/>
      <c r="F489" s="370"/>
      <c r="G489" s="153"/>
      <c r="H489" s="153"/>
      <c r="I489" s="154"/>
      <c r="J489" s="153"/>
      <c r="K489" s="153"/>
    </row>
    <row r="490" spans="2:11" ht="15" customHeight="1">
      <c r="B490" s="561"/>
      <c r="C490" s="288"/>
      <c r="D490" s="417" t="s">
        <v>483</v>
      </c>
      <c r="E490" s="418" t="s">
        <v>382</v>
      </c>
      <c r="F490" s="419">
        <v>18.200000000000003</v>
      </c>
      <c r="G490" s="153"/>
      <c r="H490" s="153"/>
      <c r="I490" s="154"/>
      <c r="J490" s="152"/>
      <c r="K490" s="152"/>
    </row>
    <row r="491" spans="2:11" ht="15" customHeight="1">
      <c r="B491" s="561"/>
      <c r="C491" s="288"/>
      <c r="D491" s="365"/>
      <c r="E491" s="356"/>
      <c r="F491" s="361"/>
      <c r="G491" s="153"/>
      <c r="H491" s="153"/>
      <c r="I491" s="154"/>
      <c r="J491" s="152"/>
      <c r="K491" s="152"/>
    </row>
    <row r="492" spans="2:11" ht="15" customHeight="1">
      <c r="B492" s="561"/>
      <c r="C492" s="288"/>
      <c r="D492" s="341" t="s">
        <v>49</v>
      </c>
      <c r="E492" s="356"/>
      <c r="F492" s="370"/>
      <c r="G492" s="153"/>
      <c r="H492" s="153"/>
      <c r="I492" s="154"/>
      <c r="J492" s="153"/>
      <c r="K492" s="153"/>
    </row>
    <row r="493" spans="2:11" ht="15" customHeight="1">
      <c r="B493" s="561"/>
      <c r="C493" s="288"/>
      <c r="D493" s="417" t="s">
        <v>77</v>
      </c>
      <c r="E493" s="418" t="s">
        <v>119</v>
      </c>
      <c r="F493" s="419">
        <v>617.5</v>
      </c>
      <c r="G493" s="153"/>
      <c r="H493" s="153"/>
      <c r="I493" s="154"/>
      <c r="J493" s="153"/>
      <c r="K493" s="153"/>
    </row>
    <row r="494" spans="2:11" ht="15" customHeight="1">
      <c r="B494" s="561"/>
      <c r="C494" s="288"/>
      <c r="D494" s="417" t="s">
        <v>428</v>
      </c>
      <c r="E494" s="418" t="s">
        <v>121</v>
      </c>
      <c r="F494" s="419">
        <v>234.65</v>
      </c>
      <c r="G494" s="153"/>
      <c r="H494" s="153"/>
      <c r="I494" s="154"/>
      <c r="J494" s="153"/>
      <c r="K494" s="153"/>
    </row>
    <row r="495" spans="2:11" ht="15" customHeight="1">
      <c r="B495" s="561"/>
      <c r="C495" s="288"/>
      <c r="D495" s="365"/>
      <c r="E495" s="356"/>
      <c r="F495" s="361"/>
      <c r="G495" s="153"/>
      <c r="H495" s="153"/>
      <c r="I495" s="154"/>
      <c r="J495" s="153"/>
      <c r="K495" s="153"/>
    </row>
    <row r="496" spans="2:11" ht="15" customHeight="1">
      <c r="B496" s="561"/>
      <c r="C496" s="288"/>
      <c r="D496" s="454" t="s">
        <v>557</v>
      </c>
      <c r="E496" s="356"/>
      <c r="F496" s="361"/>
      <c r="G496" s="153"/>
      <c r="H496" s="153"/>
      <c r="I496" s="154"/>
      <c r="J496" s="153"/>
      <c r="K496" s="153"/>
    </row>
    <row r="497" spans="2:11" ht="15" customHeight="1">
      <c r="B497" s="562" t="s">
        <v>122</v>
      </c>
      <c r="C497" s="458"/>
      <c r="D497" s="412" t="s">
        <v>560</v>
      </c>
      <c r="E497" s="420" t="s">
        <v>562</v>
      </c>
      <c r="F497" s="409">
        <v>61.75</v>
      </c>
      <c r="G497" s="153"/>
      <c r="H497" s="153"/>
      <c r="I497" s="154"/>
      <c r="J497" s="153"/>
      <c r="K497" s="153"/>
    </row>
    <row r="498" spans="2:11" ht="15" customHeight="1">
      <c r="B498" s="562" t="s">
        <v>122</v>
      </c>
      <c r="C498" s="447"/>
      <c r="D498" s="413" t="s">
        <v>563</v>
      </c>
      <c r="E498" s="414" t="s">
        <v>565</v>
      </c>
      <c r="F498" s="409">
        <v>37.049999999999997</v>
      </c>
      <c r="G498" s="153"/>
      <c r="H498" s="153"/>
      <c r="I498" s="154"/>
      <c r="J498" s="152"/>
      <c r="K498" s="152"/>
    </row>
    <row r="499" spans="2:11" ht="15" customHeight="1">
      <c r="B499" s="562" t="s">
        <v>122</v>
      </c>
      <c r="C499" s="459"/>
      <c r="D499" s="412" t="s">
        <v>566</v>
      </c>
      <c r="E499" s="420" t="s">
        <v>568</v>
      </c>
      <c r="F499" s="411">
        <v>617.5</v>
      </c>
      <c r="G499" s="153"/>
      <c r="H499" s="153"/>
      <c r="I499" s="154"/>
      <c r="J499" s="152"/>
      <c r="K499" s="152"/>
    </row>
    <row r="500" spans="2:11" ht="15" customHeight="1">
      <c r="B500" s="562" t="s">
        <v>122</v>
      </c>
      <c r="C500" s="459"/>
      <c r="D500" s="412" t="s">
        <v>569</v>
      </c>
      <c r="E500" s="420" t="s">
        <v>571</v>
      </c>
      <c r="F500" s="411">
        <v>370.5</v>
      </c>
      <c r="G500" s="153"/>
      <c r="H500" s="153"/>
      <c r="I500" s="154"/>
      <c r="J500" s="153"/>
      <c r="K500" s="153"/>
    </row>
    <row r="501" spans="2:11" ht="15" customHeight="1">
      <c r="B501" s="561"/>
      <c r="C501" s="288"/>
      <c r="D501" s="365"/>
      <c r="E501" s="356"/>
      <c r="F501" s="361"/>
      <c r="G501" s="153"/>
      <c r="H501" s="153"/>
      <c r="I501" s="154"/>
      <c r="J501" s="153"/>
      <c r="K501" s="153"/>
    </row>
    <row r="502" spans="2:11" ht="15" customHeight="1">
      <c r="B502" s="561"/>
      <c r="C502" s="288"/>
      <c r="D502" s="341" t="s">
        <v>573</v>
      </c>
      <c r="E502" s="356"/>
      <c r="F502" s="370"/>
      <c r="G502" s="153"/>
      <c r="H502" s="153"/>
      <c r="I502" s="154"/>
      <c r="J502" s="152"/>
      <c r="K502" s="152"/>
    </row>
    <row r="503" spans="2:11" ht="15" customHeight="1">
      <c r="B503" s="561"/>
      <c r="C503" s="288"/>
      <c r="D503" s="417" t="s">
        <v>82</v>
      </c>
      <c r="E503" s="418" t="s">
        <v>81</v>
      </c>
      <c r="F503" s="419">
        <v>5.2</v>
      </c>
      <c r="G503" s="153"/>
      <c r="H503" s="153"/>
      <c r="I503" s="154"/>
      <c r="J503" s="152"/>
      <c r="K503" s="152"/>
    </row>
    <row r="504" spans="2:11" ht="15" customHeight="1">
      <c r="B504" s="561"/>
      <c r="C504" s="288"/>
      <c r="D504" s="417" t="s">
        <v>575</v>
      </c>
      <c r="E504" s="410" t="s">
        <v>214</v>
      </c>
      <c r="F504" s="409">
        <v>7410</v>
      </c>
      <c r="G504" s="153"/>
      <c r="H504" s="153"/>
      <c r="I504" s="154"/>
      <c r="J504" s="153"/>
      <c r="K504" s="153"/>
    </row>
    <row r="505" spans="2:11" ht="15" customHeight="1">
      <c r="B505" s="561"/>
      <c r="C505" s="288"/>
      <c r="D505" s="417" t="s">
        <v>585</v>
      </c>
      <c r="E505" s="420" t="s">
        <v>577</v>
      </c>
      <c r="F505" s="409">
        <v>184.6</v>
      </c>
      <c r="G505" s="153"/>
      <c r="H505" s="153"/>
      <c r="I505" s="154"/>
      <c r="J505" s="153"/>
      <c r="K505" s="153"/>
    </row>
    <row r="506" spans="2:11" ht="15" customHeight="1">
      <c r="B506" s="561"/>
      <c r="C506" s="288"/>
      <c r="D506" s="417" t="s">
        <v>578</v>
      </c>
      <c r="E506" s="420" t="s">
        <v>580</v>
      </c>
      <c r="F506" s="409">
        <v>811.85</v>
      </c>
      <c r="G506" s="153"/>
      <c r="H506" s="153"/>
      <c r="I506" s="154"/>
      <c r="J506" s="152"/>
      <c r="K506" s="152"/>
    </row>
    <row r="507" spans="2:11" ht="15" customHeight="1">
      <c r="B507" s="561"/>
      <c r="C507" s="288"/>
      <c r="D507" s="417" t="s">
        <v>429</v>
      </c>
      <c r="E507" s="408" t="s">
        <v>582</v>
      </c>
      <c r="F507" s="409">
        <v>601.9</v>
      </c>
      <c r="G507" s="153"/>
      <c r="H507" s="153"/>
      <c r="I507" s="154"/>
      <c r="J507" s="152"/>
      <c r="K507" s="152"/>
    </row>
    <row r="508" spans="2:11" ht="15" customHeight="1">
      <c r="B508" s="561"/>
      <c r="C508" s="288"/>
      <c r="D508" s="417" t="s">
        <v>430</v>
      </c>
      <c r="E508" s="408" t="s">
        <v>584</v>
      </c>
      <c r="F508" s="409">
        <v>1528.15</v>
      </c>
      <c r="G508" s="153"/>
      <c r="H508" s="153"/>
      <c r="I508" s="154"/>
      <c r="J508" s="153"/>
      <c r="K508" s="153"/>
    </row>
    <row r="509" spans="2:11" ht="15" customHeight="1">
      <c r="B509" s="561"/>
      <c r="C509" s="288"/>
      <c r="D509" s="365"/>
      <c r="E509" s="356"/>
      <c r="F509" s="361"/>
      <c r="G509" s="153"/>
      <c r="H509" s="153"/>
      <c r="I509" s="154"/>
      <c r="J509" s="153"/>
      <c r="K509" s="153"/>
    </row>
    <row r="510" spans="2:11" ht="15" customHeight="1">
      <c r="B510" s="561"/>
      <c r="C510" s="288"/>
      <c r="D510" s="341" t="s">
        <v>841</v>
      </c>
      <c r="E510" s="356"/>
      <c r="F510" s="370"/>
      <c r="G510" s="153"/>
      <c r="H510" s="153"/>
      <c r="I510" s="154"/>
      <c r="J510" s="153"/>
      <c r="K510" s="153"/>
    </row>
    <row r="511" spans="2:11" ht="15" customHeight="1">
      <c r="B511" s="561"/>
      <c r="C511" s="288"/>
      <c r="D511" s="417" t="s">
        <v>602</v>
      </c>
      <c r="E511" s="418" t="s">
        <v>216</v>
      </c>
      <c r="F511" s="419">
        <v>185.25</v>
      </c>
      <c r="G511" s="153"/>
      <c r="H511" s="153"/>
      <c r="I511" s="154"/>
      <c r="J511" s="153"/>
      <c r="K511" s="153"/>
    </row>
    <row r="512" spans="2:11" ht="15" customHeight="1">
      <c r="C512" s="149"/>
      <c r="D512" s="417" t="s">
        <v>603</v>
      </c>
      <c r="E512" s="418" t="s">
        <v>117</v>
      </c>
      <c r="F512" s="419">
        <v>617.5</v>
      </c>
      <c r="G512" s="153"/>
      <c r="H512" s="153"/>
      <c r="I512" s="154"/>
      <c r="J512" s="153"/>
      <c r="K512" s="153"/>
    </row>
    <row r="513" spans="2:11" ht="15" customHeight="1">
      <c r="C513" s="149"/>
      <c r="D513" s="365"/>
      <c r="E513" s="356"/>
      <c r="F513" s="361"/>
      <c r="G513" s="153"/>
      <c r="H513" s="153"/>
      <c r="I513" s="154"/>
      <c r="J513" s="153"/>
      <c r="K513" s="153"/>
    </row>
    <row r="514" spans="2:11" ht="15" customHeight="1">
      <c r="C514" s="149"/>
      <c r="D514" s="341" t="s">
        <v>254</v>
      </c>
      <c r="E514" s="356"/>
      <c r="F514" s="370"/>
      <c r="G514" s="153"/>
      <c r="H514" s="153"/>
      <c r="I514" s="154"/>
      <c r="J514" s="153"/>
      <c r="K514" s="153"/>
    </row>
    <row r="515" spans="2:11" ht="15" customHeight="1">
      <c r="C515" s="149"/>
      <c r="D515" s="417" t="s">
        <v>320</v>
      </c>
      <c r="E515" s="418" t="s">
        <v>96</v>
      </c>
      <c r="F515" s="419">
        <v>386.1</v>
      </c>
      <c r="G515" s="153"/>
      <c r="H515" s="153"/>
      <c r="I515" s="154"/>
      <c r="J515" s="152"/>
      <c r="K515" s="152"/>
    </row>
    <row r="516" spans="2:11" ht="15" customHeight="1">
      <c r="C516" s="149"/>
      <c r="D516" s="417" t="s">
        <v>340</v>
      </c>
      <c r="E516" s="418" t="s">
        <v>97</v>
      </c>
      <c r="F516" s="419">
        <v>772.2</v>
      </c>
      <c r="G516" s="153"/>
      <c r="H516" s="153"/>
      <c r="I516" s="154"/>
      <c r="J516" s="152"/>
      <c r="K516" s="152"/>
    </row>
    <row r="517" spans="2:11" ht="15" customHeight="1">
      <c r="C517" s="149"/>
      <c r="D517" s="417" t="s">
        <v>341</v>
      </c>
      <c r="E517" s="418" t="s">
        <v>110</v>
      </c>
      <c r="F517" s="419">
        <v>1852.5</v>
      </c>
      <c r="G517" s="153"/>
      <c r="H517" s="153"/>
      <c r="I517" s="154"/>
      <c r="J517" s="153"/>
      <c r="K517" s="153"/>
    </row>
    <row r="518" spans="2:11" ht="15" customHeight="1">
      <c r="C518" s="149"/>
      <c r="D518" s="417" t="s">
        <v>321</v>
      </c>
      <c r="E518" s="418" t="s">
        <v>214</v>
      </c>
      <c r="F518" s="419">
        <v>7410</v>
      </c>
      <c r="G518" s="153"/>
      <c r="H518" s="153"/>
      <c r="I518" s="154"/>
      <c r="J518" s="152"/>
      <c r="K518" s="152"/>
    </row>
    <row r="519" spans="2:11" ht="15" customHeight="1">
      <c r="C519" s="149"/>
      <c r="D519" s="365"/>
      <c r="E519" s="356"/>
      <c r="F519" s="361"/>
      <c r="G519" s="153"/>
      <c r="H519" s="153"/>
      <c r="I519" s="154"/>
      <c r="J519" s="152"/>
      <c r="K519" s="152"/>
    </row>
    <row r="520" spans="2:11" ht="15" customHeight="1">
      <c r="C520" s="149"/>
      <c r="D520" s="341" t="s">
        <v>50</v>
      </c>
      <c r="E520" s="356"/>
      <c r="F520" s="370"/>
      <c r="G520" s="153"/>
      <c r="H520" s="153"/>
      <c r="I520" s="154"/>
      <c r="J520" s="153"/>
      <c r="K520" s="153"/>
    </row>
    <row r="521" spans="2:11" ht="15" customHeight="1">
      <c r="C521" s="149"/>
      <c r="D521" s="417" t="s">
        <v>93</v>
      </c>
      <c r="E521" s="418" t="s">
        <v>125</v>
      </c>
      <c r="F521" s="419">
        <v>2470</v>
      </c>
      <c r="G521" s="153"/>
      <c r="H521" s="153"/>
      <c r="I521" s="154"/>
      <c r="J521" s="153"/>
      <c r="K521" s="153"/>
    </row>
    <row r="522" spans="2:11" ht="15" customHeight="1">
      <c r="C522" s="149"/>
      <c r="D522" s="417" t="s">
        <v>85</v>
      </c>
      <c r="E522" s="420" t="s">
        <v>587</v>
      </c>
      <c r="F522" s="419">
        <v>616.85</v>
      </c>
      <c r="G522" s="153"/>
      <c r="H522" s="153"/>
      <c r="I522" s="154"/>
      <c r="J522" s="153"/>
      <c r="K522" s="153"/>
    </row>
    <row r="523" spans="2:11" ht="15" customHeight="1">
      <c r="C523" s="149"/>
      <c r="D523" s="417" t="s">
        <v>86</v>
      </c>
      <c r="E523" s="410" t="s">
        <v>589</v>
      </c>
      <c r="F523" s="419">
        <v>925.6</v>
      </c>
      <c r="G523" s="153"/>
      <c r="H523" s="153"/>
      <c r="I523" s="154"/>
      <c r="J523" s="153"/>
      <c r="K523" s="153"/>
    </row>
    <row r="524" spans="2:11" ht="15" customHeight="1">
      <c r="C524" s="149"/>
      <c r="D524" s="417" t="s">
        <v>87</v>
      </c>
      <c r="E524" s="420" t="s">
        <v>591</v>
      </c>
      <c r="F524" s="419">
        <v>1419.6000000000001</v>
      </c>
      <c r="G524" s="153"/>
      <c r="H524" s="153"/>
      <c r="I524" s="154"/>
      <c r="J524" s="153"/>
      <c r="K524" s="153"/>
    </row>
    <row r="525" spans="2:11" ht="15" customHeight="1">
      <c r="C525" s="149"/>
      <c r="D525" s="365"/>
      <c r="E525" s="356"/>
      <c r="F525" s="361"/>
      <c r="G525" s="153"/>
      <c r="H525" s="153"/>
      <c r="I525" s="154"/>
      <c r="J525" s="153"/>
      <c r="K525" s="153"/>
    </row>
    <row r="526" spans="2:11" ht="15" customHeight="1">
      <c r="C526" s="149"/>
      <c r="D526" s="341" t="s">
        <v>53</v>
      </c>
      <c r="E526" s="356"/>
      <c r="F526" s="370"/>
      <c r="G526" s="153"/>
      <c r="H526" s="153"/>
      <c r="I526" s="154"/>
      <c r="J526" s="153"/>
      <c r="K526" s="153"/>
    </row>
    <row r="527" spans="2:11" ht="15" customHeight="1">
      <c r="C527" s="149"/>
      <c r="D527" s="417" t="s">
        <v>322</v>
      </c>
      <c r="E527" s="418" t="s">
        <v>103</v>
      </c>
      <c r="F527" s="419">
        <v>2315.9500000000003</v>
      </c>
      <c r="G527" s="153"/>
      <c r="H527" s="153"/>
      <c r="I527" s="154"/>
      <c r="J527" s="153"/>
      <c r="K527" s="153"/>
    </row>
    <row r="528" spans="2:11" ht="15" customHeight="1">
      <c r="B528" s="561"/>
      <c r="C528" s="288"/>
      <c r="D528" s="365"/>
      <c r="E528" s="356"/>
      <c r="F528" s="361"/>
      <c r="G528" s="288"/>
      <c r="H528" s="153"/>
      <c r="I528" s="154"/>
      <c r="J528" s="153"/>
      <c r="K528" s="153"/>
    </row>
    <row r="529" spans="2:11" ht="15" customHeight="1">
      <c r="B529" s="561"/>
      <c r="C529" s="288"/>
      <c r="D529" s="341" t="s">
        <v>253</v>
      </c>
      <c r="E529" s="356"/>
      <c r="F529" s="361"/>
      <c r="G529" s="365"/>
      <c r="H529" s="153"/>
      <c r="I529" s="154"/>
      <c r="J529" s="153"/>
      <c r="K529" s="153"/>
    </row>
    <row r="530" spans="2:11" ht="15" customHeight="1">
      <c r="B530" s="561"/>
      <c r="C530" s="288"/>
      <c r="D530" s="515" t="s">
        <v>794</v>
      </c>
      <c r="E530" s="516" t="s">
        <v>791</v>
      </c>
      <c r="F530" s="517">
        <v>1235</v>
      </c>
      <c r="G530" s="288"/>
      <c r="H530" s="153"/>
      <c r="I530" s="154"/>
      <c r="J530" s="153"/>
      <c r="K530" s="153"/>
    </row>
    <row r="531" spans="2:11" s="152" customFormat="1" ht="15" customHeight="1">
      <c r="B531" s="561"/>
      <c r="C531" s="462"/>
      <c r="D531" s="515" t="s">
        <v>795</v>
      </c>
      <c r="E531" s="518" t="s">
        <v>126</v>
      </c>
      <c r="F531" s="519">
        <v>2392.65</v>
      </c>
      <c r="G531" s="288"/>
      <c r="H531" s="153"/>
      <c r="I531" s="154"/>
      <c r="J531" s="153"/>
      <c r="K531" s="153"/>
    </row>
    <row r="532" spans="2:11" s="152" customFormat="1" ht="15" customHeight="1">
      <c r="B532" s="561"/>
      <c r="C532" s="288"/>
      <c r="D532" s="515" t="s">
        <v>796</v>
      </c>
      <c r="E532" s="493" t="s">
        <v>127</v>
      </c>
      <c r="F532" s="520">
        <v>410.8</v>
      </c>
      <c r="G532" s="288"/>
      <c r="H532" s="153"/>
      <c r="I532" s="154"/>
      <c r="J532" s="153"/>
      <c r="K532" s="153"/>
    </row>
    <row r="533" spans="2:11" s="152" customFormat="1" ht="15" customHeight="1">
      <c r="B533" s="563"/>
      <c r="C533" s="288"/>
      <c r="D533" s="417" t="s">
        <v>338</v>
      </c>
      <c r="E533" s="426" t="s">
        <v>237</v>
      </c>
      <c r="F533" s="427">
        <v>617.5</v>
      </c>
      <c r="G533" s="288"/>
      <c r="H533" s="153"/>
      <c r="I533" s="154"/>
      <c r="J533" s="153"/>
      <c r="K533" s="153"/>
    </row>
    <row r="534" spans="2:11" ht="15" customHeight="1">
      <c r="B534" s="563"/>
      <c r="C534" s="288"/>
      <c r="D534" s="417" t="s">
        <v>339</v>
      </c>
      <c r="E534" s="410" t="s">
        <v>239</v>
      </c>
      <c r="F534" s="409">
        <v>1219.4000000000001</v>
      </c>
      <c r="G534" s="288"/>
      <c r="H534" s="153"/>
      <c r="I534" s="154"/>
      <c r="J534" s="153"/>
      <c r="K534" s="153"/>
    </row>
    <row r="535" spans="2:11" ht="15" customHeight="1">
      <c r="B535" s="562" t="s">
        <v>122</v>
      </c>
      <c r="C535" s="288"/>
      <c r="D535" s="417" t="s">
        <v>486</v>
      </c>
      <c r="E535" s="410" t="s">
        <v>435</v>
      </c>
      <c r="F535" s="409">
        <v>278.2</v>
      </c>
      <c r="G535" s="288"/>
      <c r="H535" s="153"/>
      <c r="I535" s="154"/>
      <c r="J535" s="153"/>
      <c r="K535" s="153"/>
    </row>
    <row r="536" spans="2:11" ht="15" customHeight="1">
      <c r="B536" s="562" t="s">
        <v>122</v>
      </c>
      <c r="C536" s="288"/>
      <c r="D536" s="412" t="s">
        <v>530</v>
      </c>
      <c r="E536" s="414" t="s">
        <v>532</v>
      </c>
      <c r="F536" s="409">
        <v>7410</v>
      </c>
      <c r="G536" s="288"/>
      <c r="H536" s="153"/>
      <c r="I536" s="154"/>
      <c r="J536" s="153"/>
      <c r="K536" s="153"/>
    </row>
    <row r="537" spans="2:11" ht="15" customHeight="1">
      <c r="B537" s="562" t="s">
        <v>122</v>
      </c>
      <c r="C537" s="288"/>
      <c r="D537" s="412" t="s">
        <v>533</v>
      </c>
      <c r="E537" s="414" t="s">
        <v>535</v>
      </c>
      <c r="F537" s="409">
        <v>37050</v>
      </c>
      <c r="G537" s="288"/>
      <c r="H537" s="153"/>
      <c r="I537" s="154"/>
      <c r="J537" s="153"/>
      <c r="K537" s="153"/>
    </row>
    <row r="538" spans="2:11" ht="15" customHeight="1">
      <c r="B538" s="562" t="s">
        <v>122</v>
      </c>
      <c r="C538" s="288"/>
      <c r="D538" s="412" t="s">
        <v>572</v>
      </c>
      <c r="E538" s="414" t="s">
        <v>537</v>
      </c>
      <c r="F538" s="409">
        <v>12.35</v>
      </c>
      <c r="G538" s="288"/>
      <c r="H538" s="153"/>
      <c r="I538" s="154"/>
      <c r="J538" s="153"/>
      <c r="K538" s="153"/>
    </row>
    <row r="539" spans="2:11" ht="15" customHeight="1">
      <c r="B539" s="562" t="s">
        <v>122</v>
      </c>
      <c r="C539" s="288"/>
      <c r="D539" s="417" t="s">
        <v>487</v>
      </c>
      <c r="E539" s="410" t="s">
        <v>437</v>
      </c>
      <c r="F539" s="409">
        <v>416.65000000000003</v>
      </c>
      <c r="G539" s="288"/>
      <c r="H539" s="153"/>
      <c r="I539" s="154"/>
      <c r="J539" s="152"/>
      <c r="K539" s="152"/>
    </row>
    <row r="540" spans="2:11" ht="15" customHeight="1">
      <c r="B540" s="562" t="s">
        <v>122</v>
      </c>
      <c r="C540" s="288"/>
      <c r="D540" s="412" t="s">
        <v>538</v>
      </c>
      <c r="E540" s="414" t="s">
        <v>540</v>
      </c>
      <c r="F540" s="409">
        <v>9262.5</v>
      </c>
      <c r="G540" s="288"/>
      <c r="H540" s="153"/>
      <c r="I540" s="154"/>
      <c r="J540" s="152"/>
      <c r="K540" s="152"/>
    </row>
    <row r="541" spans="2:11" ht="15" customHeight="1">
      <c r="B541" s="562" t="s">
        <v>122</v>
      </c>
      <c r="C541" s="288"/>
      <c r="D541" s="412" t="s">
        <v>541</v>
      </c>
      <c r="E541" s="414" t="s">
        <v>543</v>
      </c>
      <c r="F541" s="409">
        <v>20377.5</v>
      </c>
      <c r="G541" s="288"/>
      <c r="H541" s="153"/>
      <c r="I541" s="154"/>
      <c r="J541" s="153"/>
      <c r="K541" s="153"/>
    </row>
    <row r="542" spans="2:11" ht="15" customHeight="1">
      <c r="B542" s="562" t="s">
        <v>122</v>
      </c>
      <c r="C542" s="288"/>
      <c r="D542" s="412" t="s">
        <v>812</v>
      </c>
      <c r="E542" s="414" t="s">
        <v>545</v>
      </c>
      <c r="F542" s="409">
        <v>12.35</v>
      </c>
      <c r="G542" s="288"/>
      <c r="H542" s="153"/>
      <c r="I542" s="154"/>
      <c r="J542" s="153"/>
      <c r="K542" s="153"/>
    </row>
    <row r="543" spans="2:11" ht="15" customHeight="1">
      <c r="B543" s="562" t="s">
        <v>122</v>
      </c>
      <c r="C543" s="288"/>
      <c r="D543" s="425" t="s">
        <v>484</v>
      </c>
      <c r="E543" s="410" t="s">
        <v>445</v>
      </c>
      <c r="F543" s="409">
        <v>617.5</v>
      </c>
      <c r="G543" s="288"/>
      <c r="H543" s="153"/>
      <c r="I543" s="154"/>
      <c r="J543" s="153"/>
      <c r="K543" s="153"/>
    </row>
    <row r="544" spans="2:11" ht="15" customHeight="1">
      <c r="B544" s="562" t="s">
        <v>122</v>
      </c>
      <c r="C544" s="288"/>
      <c r="D544" s="417" t="s">
        <v>485</v>
      </c>
      <c r="E544" s="410" t="s">
        <v>447</v>
      </c>
      <c r="F544" s="409">
        <v>185.25</v>
      </c>
      <c r="G544" s="153"/>
      <c r="H544" s="153"/>
      <c r="I544" s="154"/>
      <c r="J544" s="153"/>
      <c r="K544" s="153"/>
    </row>
    <row r="545" spans="2:11" ht="15" customHeight="1">
      <c r="B545" s="562" t="s">
        <v>122</v>
      </c>
      <c r="C545" s="288"/>
      <c r="D545" s="417" t="s">
        <v>454</v>
      </c>
      <c r="E545" s="410" t="s">
        <v>451</v>
      </c>
      <c r="F545" s="409">
        <v>926.25</v>
      </c>
      <c r="G545" s="153"/>
      <c r="H545" s="153"/>
      <c r="I545" s="154"/>
      <c r="J545" s="153"/>
      <c r="K545" s="153"/>
    </row>
    <row r="546" spans="2:11" ht="15" customHeight="1">
      <c r="B546" s="562" t="s">
        <v>122</v>
      </c>
      <c r="C546" s="288"/>
      <c r="D546" s="417" t="s">
        <v>455</v>
      </c>
      <c r="E546" s="410" t="s">
        <v>453</v>
      </c>
      <c r="F546" s="409">
        <v>154.70000000000002</v>
      </c>
      <c r="G546" s="153"/>
      <c r="H546" s="153"/>
      <c r="I546" s="154"/>
      <c r="J546" s="153"/>
      <c r="K546" s="153"/>
    </row>
    <row r="547" spans="2:11" ht="15" customHeight="1">
      <c r="B547" s="562" t="s">
        <v>122</v>
      </c>
      <c r="C547" s="288"/>
      <c r="D547" s="417" t="s">
        <v>463</v>
      </c>
      <c r="E547" s="410" t="s">
        <v>457</v>
      </c>
      <c r="F547" s="409">
        <v>44.2</v>
      </c>
      <c r="G547" s="153"/>
      <c r="H547" s="153"/>
      <c r="I547" s="154"/>
      <c r="J547" s="152"/>
      <c r="K547" s="152"/>
    </row>
    <row r="548" spans="2:11" ht="15" customHeight="1">
      <c r="B548" s="564"/>
      <c r="C548" s="462"/>
      <c r="D548" s="417" t="s">
        <v>797</v>
      </c>
      <c r="E548" s="521" t="s">
        <v>780</v>
      </c>
      <c r="F548" s="428">
        <v>386.1</v>
      </c>
      <c r="G548" s="153"/>
      <c r="H548" s="153"/>
      <c r="I548" s="154"/>
      <c r="J548" s="152"/>
      <c r="K548" s="152"/>
    </row>
    <row r="549" spans="2:11" ht="15" customHeight="1">
      <c r="B549" s="564"/>
      <c r="C549" s="462"/>
      <c r="D549" s="417" t="s">
        <v>798</v>
      </c>
      <c r="E549" s="521" t="s">
        <v>782</v>
      </c>
      <c r="F549" s="428">
        <v>772.2</v>
      </c>
      <c r="G549" s="153"/>
      <c r="H549" s="153"/>
      <c r="I549" s="154"/>
      <c r="J549" s="153"/>
      <c r="K549" s="153"/>
    </row>
    <row r="550" spans="2:11" ht="15" customHeight="1">
      <c r="B550" s="564"/>
      <c r="C550" s="462"/>
      <c r="D550" s="417" t="s">
        <v>799</v>
      </c>
      <c r="E550" s="521" t="s">
        <v>784</v>
      </c>
      <c r="F550" s="428">
        <v>1852.5</v>
      </c>
      <c r="G550" s="153"/>
      <c r="H550" s="153"/>
      <c r="I550" s="154"/>
      <c r="J550" s="153"/>
      <c r="K550" s="153"/>
    </row>
    <row r="551" spans="2:11" ht="15" customHeight="1">
      <c r="B551" s="562" t="s">
        <v>122</v>
      </c>
      <c r="C551" s="462"/>
      <c r="D551" s="522" t="s">
        <v>815</v>
      </c>
      <c r="E551" s="523" t="s">
        <v>817</v>
      </c>
      <c r="F551" s="494">
        <v>92.95</v>
      </c>
      <c r="G551" s="153"/>
      <c r="H551" s="153"/>
      <c r="I551" s="154"/>
      <c r="J551" s="153"/>
      <c r="K551" s="153"/>
    </row>
    <row r="552" spans="2:11" ht="15" customHeight="1">
      <c r="B552" s="562" t="s">
        <v>122</v>
      </c>
      <c r="C552" s="462"/>
      <c r="D552" s="425" t="s">
        <v>464</v>
      </c>
      <c r="E552" s="426" t="s">
        <v>459</v>
      </c>
      <c r="F552" s="427">
        <v>926.25</v>
      </c>
      <c r="G552" s="153"/>
      <c r="H552" s="153"/>
      <c r="I552" s="154"/>
      <c r="J552" s="152"/>
      <c r="K552" s="152"/>
    </row>
    <row r="553" spans="2:11" ht="15" customHeight="1">
      <c r="B553" s="563"/>
      <c r="C553" s="288"/>
      <c r="D553" s="417" t="s">
        <v>431</v>
      </c>
      <c r="E553" s="410" t="s">
        <v>235</v>
      </c>
      <c r="F553" s="409">
        <v>247</v>
      </c>
      <c r="G553" s="153"/>
      <c r="H553" s="153"/>
      <c r="I553" s="154"/>
      <c r="J553" s="152"/>
      <c r="K553" s="152"/>
    </row>
    <row r="554" spans="2:11" ht="15" customHeight="1">
      <c r="B554" s="562" t="s">
        <v>122</v>
      </c>
      <c r="C554" s="288"/>
      <c r="D554" s="417" t="s">
        <v>465</v>
      </c>
      <c r="E554" s="410" t="s">
        <v>461</v>
      </c>
      <c r="F554" s="409">
        <v>617.5</v>
      </c>
      <c r="G554" s="153"/>
      <c r="H554" s="153"/>
      <c r="I554" s="154"/>
      <c r="J554" s="153"/>
      <c r="K554" s="153"/>
    </row>
    <row r="555" spans="2:11" ht="15" customHeight="1">
      <c r="B555" s="562" t="s">
        <v>122</v>
      </c>
      <c r="C555" s="288"/>
      <c r="D555" s="417" t="s">
        <v>466</v>
      </c>
      <c r="E555" s="410" t="s">
        <v>443</v>
      </c>
      <c r="F555" s="409">
        <v>1219.4000000000001</v>
      </c>
      <c r="G555" s="153"/>
      <c r="H555" s="153"/>
      <c r="I555" s="154"/>
      <c r="J555" s="153"/>
      <c r="K555" s="153"/>
    </row>
    <row r="556" spans="2:11" ht="15" customHeight="1">
      <c r="B556" s="562" t="s">
        <v>122</v>
      </c>
      <c r="C556" s="288"/>
      <c r="D556" s="417" t="s">
        <v>593</v>
      </c>
      <c r="E556" s="410" t="s">
        <v>391</v>
      </c>
      <c r="F556" s="409">
        <v>2083.9</v>
      </c>
      <c r="G556" s="153"/>
      <c r="H556" s="153"/>
      <c r="I556" s="154"/>
      <c r="J556" s="153"/>
      <c r="K556" s="153"/>
    </row>
    <row r="557" spans="2:11" ht="15" customHeight="1">
      <c r="B557" s="562" t="s">
        <v>122</v>
      </c>
      <c r="C557" s="288"/>
      <c r="D557" s="413" t="s">
        <v>594</v>
      </c>
      <c r="E557" s="414" t="s">
        <v>596</v>
      </c>
      <c r="F557" s="428">
        <v>1420.25</v>
      </c>
      <c r="G557" s="153"/>
      <c r="H557" s="153"/>
      <c r="I557" s="154"/>
      <c r="J557" s="153"/>
      <c r="K557" s="153"/>
    </row>
    <row r="558" spans="2:11" ht="15" customHeight="1">
      <c r="B558" s="562" t="s">
        <v>122</v>
      </c>
      <c r="C558" s="288"/>
      <c r="D558" s="417" t="s">
        <v>597</v>
      </c>
      <c r="E558" s="410" t="s">
        <v>241</v>
      </c>
      <c r="F558" s="409">
        <v>3071.9</v>
      </c>
      <c r="G558" s="153"/>
      <c r="H558" s="153"/>
      <c r="I558" s="154"/>
      <c r="J558" s="153"/>
      <c r="K558" s="153"/>
    </row>
    <row r="559" spans="2:11" ht="15" customHeight="1">
      <c r="B559" s="562" t="s">
        <v>122</v>
      </c>
      <c r="C559" s="288"/>
      <c r="D559" s="413" t="s">
        <v>598</v>
      </c>
      <c r="E559" s="414" t="s">
        <v>600</v>
      </c>
      <c r="F559" s="428">
        <v>2457.65</v>
      </c>
      <c r="G559" s="153"/>
      <c r="H559" s="153"/>
      <c r="I559" s="154"/>
      <c r="J559" s="152"/>
      <c r="K559" s="152"/>
    </row>
    <row r="560" spans="2:11" ht="15" customHeight="1">
      <c r="B560" s="561"/>
      <c r="C560" s="288"/>
      <c r="D560" s="465"/>
      <c r="E560" s="466"/>
      <c r="F560" s="467"/>
      <c r="G560" s="288"/>
      <c r="H560" s="288"/>
      <c r="I560" s="154"/>
      <c r="J560" s="152"/>
      <c r="K560" s="152"/>
    </row>
    <row r="561" spans="2:11" ht="15" customHeight="1">
      <c r="B561" s="561"/>
      <c r="C561" s="288"/>
      <c r="D561" s="341" t="s">
        <v>601</v>
      </c>
      <c r="E561" s="356"/>
      <c r="F561" s="370"/>
      <c r="G561" s="288"/>
      <c r="H561" s="288"/>
      <c r="I561" s="154"/>
      <c r="J561" s="153"/>
      <c r="K561" s="153"/>
    </row>
    <row r="562" spans="2:11" ht="15" customHeight="1">
      <c r="B562" s="561"/>
      <c r="C562" s="288"/>
      <c r="D562" s="417" t="s">
        <v>602</v>
      </c>
      <c r="E562" s="410" t="s">
        <v>216</v>
      </c>
      <c r="F562" s="409">
        <v>185.25</v>
      </c>
      <c r="G562" s="288"/>
      <c r="H562" s="288"/>
      <c r="I562" s="154"/>
      <c r="J562" s="153"/>
      <c r="K562" s="153"/>
    </row>
    <row r="563" spans="2:11" ht="15" customHeight="1">
      <c r="B563" s="561"/>
      <c r="C563" s="288"/>
      <c r="D563" s="417" t="s">
        <v>603</v>
      </c>
      <c r="E563" s="410" t="s">
        <v>117</v>
      </c>
      <c r="F563" s="419">
        <v>617.5</v>
      </c>
      <c r="G563" s="288"/>
      <c r="H563" s="288"/>
      <c r="I563" s="154"/>
      <c r="J563" s="152"/>
      <c r="K563" s="152"/>
    </row>
    <row r="564" spans="2:11" ht="15" customHeight="1">
      <c r="B564" s="561"/>
      <c r="C564" s="462"/>
      <c r="D564" s="338"/>
      <c r="E564" s="340"/>
      <c r="F564" s="323"/>
      <c r="G564" s="365"/>
      <c r="H564" s="288"/>
      <c r="I564" s="154"/>
      <c r="J564" s="152"/>
      <c r="K564" s="152"/>
    </row>
    <row r="565" spans="2:11" ht="15" customHeight="1">
      <c r="B565" s="561"/>
      <c r="C565" s="288"/>
      <c r="D565" s="341" t="s">
        <v>604</v>
      </c>
      <c r="E565" s="340"/>
      <c r="F565" s="430"/>
      <c r="G565" s="288"/>
      <c r="H565" s="288"/>
      <c r="I565" s="153"/>
      <c r="J565" s="152"/>
      <c r="K565" s="152"/>
    </row>
    <row r="566" spans="2:11" ht="15" customHeight="1">
      <c r="B566" s="562" t="s">
        <v>122</v>
      </c>
      <c r="C566" s="447"/>
      <c r="D566" s="431" t="s">
        <v>607</v>
      </c>
      <c r="E566" s="420" t="s">
        <v>609</v>
      </c>
      <c r="F566" s="427">
        <v>37.049999999999997</v>
      </c>
      <c r="G566" s="288"/>
      <c r="H566" s="416"/>
      <c r="I566" s="154"/>
      <c r="J566" s="152"/>
      <c r="K566" s="152"/>
    </row>
    <row r="567" spans="2:11" ht="15" customHeight="1">
      <c r="B567" s="562" t="s">
        <v>122</v>
      </c>
      <c r="C567" s="447"/>
      <c r="D567" s="407" t="s">
        <v>610</v>
      </c>
      <c r="E567" s="420" t="s">
        <v>612</v>
      </c>
      <c r="F567" s="409">
        <v>370.5</v>
      </c>
      <c r="G567" s="288"/>
      <c r="H567" s="288"/>
      <c r="I567" s="149"/>
      <c r="J567" s="153"/>
      <c r="K567" s="153"/>
    </row>
    <row r="568" spans="2:11" ht="15" customHeight="1">
      <c r="B568" s="562" t="s">
        <v>122</v>
      </c>
      <c r="C568" s="447"/>
      <c r="D568" s="413" t="s">
        <v>613</v>
      </c>
      <c r="E568" s="414" t="s">
        <v>615</v>
      </c>
      <c r="F568" s="409">
        <v>184.6</v>
      </c>
      <c r="G568" s="288"/>
      <c r="H568" s="288"/>
      <c r="I568" s="149"/>
      <c r="J568" s="153"/>
      <c r="K568" s="153"/>
    </row>
    <row r="569" spans="2:11" ht="15" customHeight="1">
      <c r="B569" s="561"/>
      <c r="C569" s="288"/>
      <c r="D569" s="417" t="s">
        <v>186</v>
      </c>
      <c r="E569" s="420" t="s">
        <v>606</v>
      </c>
      <c r="F569" s="419">
        <v>308.10000000000002</v>
      </c>
      <c r="G569" s="288"/>
      <c r="H569" s="288"/>
      <c r="I569" s="149"/>
      <c r="J569" s="153"/>
      <c r="K569" s="153"/>
    </row>
    <row r="570" spans="2:11" ht="15" customHeight="1">
      <c r="B570" s="561"/>
      <c r="C570" s="288"/>
      <c r="D570" s="417" t="s">
        <v>318</v>
      </c>
      <c r="E570" s="420" t="s">
        <v>618</v>
      </c>
      <c r="F570" s="419">
        <v>61.75</v>
      </c>
      <c r="G570" s="288"/>
      <c r="H570" s="288"/>
      <c r="I570" s="149"/>
      <c r="J570" s="153"/>
      <c r="K570" s="153"/>
    </row>
    <row r="571" spans="2:11" ht="15" customHeight="1">
      <c r="B571" s="561"/>
      <c r="C571" s="288"/>
      <c r="D571" s="417" t="s">
        <v>319</v>
      </c>
      <c r="E571" s="420" t="s">
        <v>621</v>
      </c>
      <c r="F571" s="419">
        <v>617.5</v>
      </c>
      <c r="G571" s="288"/>
      <c r="H571" s="288"/>
      <c r="I571" s="149"/>
      <c r="J571" s="153"/>
      <c r="K571" s="153"/>
    </row>
    <row r="572" spans="2:11" ht="15" customHeight="1">
      <c r="B572" s="561"/>
      <c r="C572" s="288"/>
      <c r="D572" s="365"/>
      <c r="E572" s="356"/>
      <c r="F572" s="361"/>
      <c r="G572" s="288"/>
      <c r="H572" s="288"/>
      <c r="I572" s="149"/>
      <c r="J572" s="153"/>
      <c r="K572" s="153"/>
    </row>
    <row r="573" spans="2:11" ht="15" customHeight="1">
      <c r="B573" s="561"/>
      <c r="C573" s="288"/>
      <c r="D573" s="341" t="s">
        <v>51</v>
      </c>
      <c r="E573" s="356"/>
      <c r="F573" s="370"/>
      <c r="G573" s="288"/>
      <c r="H573" s="288"/>
      <c r="I573" s="149"/>
      <c r="J573" s="153"/>
      <c r="K573" s="153"/>
    </row>
    <row r="574" spans="2:11" ht="15" customHeight="1">
      <c r="B574" s="561"/>
      <c r="C574" s="288"/>
      <c r="D574" s="417" t="s">
        <v>502</v>
      </c>
      <c r="E574" s="420" t="s">
        <v>504</v>
      </c>
      <c r="F574" s="419">
        <v>122.85000000000001</v>
      </c>
      <c r="G574" s="288"/>
      <c r="H574" s="288"/>
      <c r="I574" s="149"/>
      <c r="J574" s="153"/>
      <c r="K574" s="153"/>
    </row>
    <row r="575" spans="2:11" ht="15" customHeight="1">
      <c r="B575" s="561"/>
      <c r="C575" s="288"/>
      <c r="D575" s="417" t="s">
        <v>505</v>
      </c>
      <c r="E575" s="420" t="s">
        <v>507</v>
      </c>
      <c r="F575" s="419">
        <v>467.35</v>
      </c>
      <c r="G575" s="288"/>
      <c r="H575" s="288"/>
      <c r="I575" s="149"/>
      <c r="J575" s="153"/>
      <c r="K575" s="153"/>
    </row>
    <row r="576" spans="2:11" ht="15" customHeight="1">
      <c r="C576" s="149"/>
      <c r="D576" s="417" t="s">
        <v>508</v>
      </c>
      <c r="E576" s="420" t="s">
        <v>510</v>
      </c>
      <c r="F576" s="419">
        <v>568.1</v>
      </c>
      <c r="G576" s="152"/>
      <c r="H576" s="152"/>
      <c r="I576" s="149"/>
      <c r="J576" s="153"/>
      <c r="K576" s="153"/>
    </row>
    <row r="577" spans="3:11" ht="15" customHeight="1">
      <c r="C577" s="149"/>
      <c r="D577" s="417" t="s">
        <v>842</v>
      </c>
      <c r="E577" s="418" t="s">
        <v>512</v>
      </c>
      <c r="F577" s="419">
        <v>215.8</v>
      </c>
      <c r="G577" s="152"/>
      <c r="H577" s="152"/>
      <c r="I577" s="149"/>
      <c r="J577" s="153"/>
      <c r="K577" s="153"/>
    </row>
    <row r="578" spans="3:11" ht="15" customHeight="1">
      <c r="C578" s="149"/>
      <c r="D578" s="417" t="s">
        <v>843</v>
      </c>
      <c r="E578" s="418" t="s">
        <v>513</v>
      </c>
      <c r="F578" s="419">
        <v>447.85</v>
      </c>
      <c r="G578" s="152"/>
      <c r="H578" s="152"/>
      <c r="I578" s="149"/>
      <c r="J578" s="153"/>
      <c r="K578" s="153"/>
    </row>
    <row r="579" spans="3:11" ht="15" customHeight="1">
      <c r="C579" s="149"/>
      <c r="D579" s="417" t="s">
        <v>844</v>
      </c>
      <c r="E579" s="418" t="s">
        <v>514</v>
      </c>
      <c r="F579" s="419">
        <v>524.55000000000007</v>
      </c>
      <c r="G579" s="152"/>
      <c r="H579" s="152"/>
      <c r="I579" s="149"/>
      <c r="J579" s="153"/>
      <c r="K579" s="153"/>
    </row>
    <row r="580" spans="3:11" ht="15" customHeight="1">
      <c r="C580" s="149"/>
      <c r="D580" s="365"/>
      <c r="E580" s="356"/>
      <c r="F580" s="361"/>
      <c r="G580" s="152"/>
      <c r="H580" s="152"/>
      <c r="I580" s="149"/>
      <c r="J580" s="153"/>
      <c r="K580" s="153"/>
    </row>
    <row r="581" spans="3:11" ht="15" customHeight="1">
      <c r="C581" s="149"/>
      <c r="D581" s="341" t="s">
        <v>475</v>
      </c>
      <c r="E581" s="356"/>
      <c r="F581" s="370"/>
      <c r="G581" s="152"/>
      <c r="H581" s="152"/>
      <c r="I581" s="149"/>
      <c r="J581" s="153"/>
      <c r="K581" s="153"/>
    </row>
    <row r="582" spans="3:11" ht="15" customHeight="1">
      <c r="C582" s="149"/>
      <c r="D582" s="417" t="s">
        <v>355</v>
      </c>
      <c r="E582" s="420" t="s">
        <v>624</v>
      </c>
      <c r="F582" s="409">
        <v>555.09999999999991</v>
      </c>
      <c r="G582" s="152"/>
      <c r="H582" s="152"/>
      <c r="I582" s="149"/>
      <c r="J582" s="153"/>
      <c r="K582" s="153"/>
    </row>
    <row r="583" spans="3:11" ht="15" customHeight="1">
      <c r="C583" s="149"/>
      <c r="D583" s="413" t="s">
        <v>824</v>
      </c>
      <c r="E583" s="420" t="s">
        <v>626</v>
      </c>
      <c r="F583" s="409">
        <v>1234.3499999999999</v>
      </c>
      <c r="G583" s="152"/>
      <c r="H583" s="152"/>
      <c r="I583" s="149"/>
      <c r="J583" s="153"/>
      <c r="K583" s="153"/>
    </row>
    <row r="584" spans="3:11" ht="15" customHeight="1">
      <c r="C584" s="149"/>
      <c r="D584" s="417" t="s">
        <v>825</v>
      </c>
      <c r="E584" s="420" t="s">
        <v>628</v>
      </c>
      <c r="F584" s="409">
        <v>2407.6</v>
      </c>
      <c r="G584" s="152"/>
      <c r="H584" s="152"/>
      <c r="I584" s="149"/>
      <c r="J584" s="153"/>
      <c r="K584" s="153"/>
    </row>
    <row r="585" spans="3:11" ht="15" customHeight="1">
      <c r="C585" s="149"/>
      <c r="D585" s="417" t="s">
        <v>826</v>
      </c>
      <c r="E585" s="420" t="s">
        <v>630</v>
      </c>
      <c r="F585" s="409">
        <v>2901.6</v>
      </c>
      <c r="G585" s="152"/>
      <c r="H585" s="152"/>
      <c r="I585" s="149"/>
      <c r="J585" s="153"/>
      <c r="K585" s="153"/>
    </row>
    <row r="586" spans="3:11" ht="15" customHeight="1">
      <c r="C586" s="149"/>
      <c r="D586" s="365"/>
      <c r="E586" s="356"/>
      <c r="F586" s="361"/>
      <c r="G586" s="152"/>
      <c r="H586" s="152"/>
      <c r="I586" s="149"/>
      <c r="J586" s="153"/>
      <c r="K586" s="153"/>
    </row>
    <row r="587" spans="3:11" ht="15" customHeight="1">
      <c r="C587" s="149"/>
      <c r="D587" s="341" t="s">
        <v>476</v>
      </c>
      <c r="E587" s="356"/>
      <c r="F587" s="370"/>
      <c r="G587" s="152"/>
      <c r="H587" s="152"/>
      <c r="I587" s="149"/>
      <c r="J587" s="153"/>
      <c r="K587" s="153"/>
    </row>
    <row r="588" spans="3:11" ht="15" customHeight="1">
      <c r="C588" s="149"/>
      <c r="D588" s="417" t="s">
        <v>323</v>
      </c>
      <c r="E588" s="418" t="s">
        <v>635</v>
      </c>
      <c r="F588" s="419">
        <v>802.75</v>
      </c>
      <c r="G588" s="152"/>
      <c r="H588" s="152"/>
      <c r="I588" s="149"/>
      <c r="J588" s="153"/>
      <c r="K588" s="153"/>
    </row>
    <row r="589" spans="3:11" ht="15" customHeight="1">
      <c r="C589" s="149"/>
      <c r="D589" s="417" t="s">
        <v>258</v>
      </c>
      <c r="E589" s="418" t="s">
        <v>637</v>
      </c>
      <c r="F589" s="419">
        <v>370.5</v>
      </c>
      <c r="G589" s="152"/>
      <c r="H589" s="152"/>
      <c r="I589" s="149"/>
      <c r="J589" s="153"/>
      <c r="K589" s="153"/>
    </row>
    <row r="590" spans="3:11" ht="15" customHeight="1">
      <c r="C590" s="149"/>
      <c r="D590" s="417" t="s">
        <v>257</v>
      </c>
      <c r="E590" s="418" t="s">
        <v>639</v>
      </c>
      <c r="F590" s="419">
        <v>555.75</v>
      </c>
      <c r="G590" s="152"/>
      <c r="H590" s="152"/>
      <c r="I590" s="149"/>
      <c r="J590" s="153"/>
      <c r="K590" s="153"/>
    </row>
    <row r="591" spans="3:11" ht="15" customHeight="1">
      <c r="C591" s="149"/>
      <c r="D591" s="365"/>
      <c r="E591" s="356"/>
      <c r="F591" s="361"/>
      <c r="G591" s="152"/>
      <c r="H591" s="152"/>
      <c r="I591" s="149"/>
      <c r="J591" s="153"/>
      <c r="K591" s="153"/>
    </row>
    <row r="592" spans="3:11" ht="15" customHeight="1">
      <c r="C592" s="149"/>
      <c r="D592" s="341" t="s">
        <v>470</v>
      </c>
      <c r="E592" s="356"/>
      <c r="F592" s="370"/>
      <c r="G592" s="288"/>
      <c r="H592" s="288"/>
      <c r="I592" s="288"/>
      <c r="J592" s="153"/>
      <c r="K592" s="153"/>
    </row>
    <row r="593" spans="3:11" ht="15" customHeight="1">
      <c r="C593" s="149"/>
      <c r="D593" s="417" t="s">
        <v>468</v>
      </c>
      <c r="E593" s="418" t="s">
        <v>472</v>
      </c>
      <c r="F593" s="419">
        <v>605.15</v>
      </c>
      <c r="G593" s="288"/>
      <c r="H593" s="288"/>
      <c r="I593" s="288"/>
      <c r="J593" s="153"/>
      <c r="K593" s="153"/>
    </row>
    <row r="594" spans="3:11" ht="15" customHeight="1">
      <c r="C594" s="149"/>
      <c r="D594" s="417" t="s">
        <v>469</v>
      </c>
      <c r="E594" s="418" t="s">
        <v>474</v>
      </c>
      <c r="F594" s="419">
        <v>6051.5</v>
      </c>
      <c r="G594" s="288"/>
      <c r="H594" s="288"/>
      <c r="I594" s="288"/>
      <c r="J594" s="153"/>
      <c r="K594" s="153"/>
    </row>
    <row r="595" spans="3:11" ht="15" customHeight="1">
      <c r="C595" s="149"/>
      <c r="D595" s="365"/>
      <c r="E595" s="356"/>
      <c r="F595" s="361"/>
      <c r="G595" s="288"/>
      <c r="H595" s="288"/>
      <c r="I595" s="288"/>
      <c r="J595" s="153"/>
      <c r="K595" s="153"/>
    </row>
    <row r="596" spans="3:11" ht="15" customHeight="1">
      <c r="C596" s="149"/>
      <c r="D596" s="341" t="s">
        <v>52</v>
      </c>
      <c r="E596" s="356"/>
      <c r="F596" s="370"/>
      <c r="G596" s="288"/>
      <c r="H596" s="288"/>
      <c r="I596" s="288"/>
      <c r="J596" s="153"/>
      <c r="K596" s="153"/>
    </row>
    <row r="597" spans="3:11" ht="15" customHeight="1">
      <c r="C597" s="149"/>
      <c r="D597" s="417" t="s">
        <v>91</v>
      </c>
      <c r="E597" s="418" t="s">
        <v>35</v>
      </c>
      <c r="F597" s="419">
        <v>30.55</v>
      </c>
      <c r="G597" s="416"/>
      <c r="H597" s="288"/>
      <c r="I597" s="415"/>
      <c r="J597" s="153"/>
      <c r="K597" s="153"/>
    </row>
    <row r="598" spans="3:11" ht="15" customHeight="1">
      <c r="C598" s="149"/>
      <c r="D598" s="365"/>
      <c r="E598" s="356"/>
      <c r="F598" s="370"/>
      <c r="G598" s="288"/>
      <c r="H598" s="288"/>
      <c r="I598" s="288"/>
      <c r="J598" s="153"/>
      <c r="K598" s="153"/>
    </row>
    <row r="599" spans="3:11" ht="15" customHeight="1">
      <c r="C599" s="149"/>
      <c r="D599" s="324" t="s">
        <v>54</v>
      </c>
      <c r="E599" s="325"/>
      <c r="F599" s="495"/>
      <c r="G599" s="288"/>
      <c r="H599" s="288"/>
      <c r="I599" s="288"/>
      <c r="J599" s="153"/>
      <c r="K599" s="153"/>
    </row>
    <row r="600" spans="3:11" ht="15" customHeight="1">
      <c r="C600" s="149"/>
      <c r="D600" s="326" t="s">
        <v>106</v>
      </c>
      <c r="E600" s="382" t="s">
        <v>100</v>
      </c>
      <c r="F600" s="387">
        <v>185.25</v>
      </c>
      <c r="G600" s="288"/>
      <c r="H600" s="288"/>
      <c r="I600" s="288"/>
      <c r="J600" s="153"/>
      <c r="K600" s="153"/>
    </row>
    <row r="601" spans="3:11" ht="15" customHeight="1">
      <c r="C601" s="149"/>
      <c r="D601" s="326" t="s">
        <v>107</v>
      </c>
      <c r="E601" s="382" t="s">
        <v>101</v>
      </c>
      <c r="F601" s="387">
        <v>1852.5</v>
      </c>
      <c r="G601" s="288"/>
      <c r="H601" s="288"/>
      <c r="I601" s="288"/>
      <c r="J601" s="153"/>
      <c r="K601" s="153"/>
    </row>
    <row r="602" spans="3:11" ht="15" customHeight="1">
      <c r="C602" s="149"/>
      <c r="D602" s="326" t="s">
        <v>108</v>
      </c>
      <c r="E602" s="382" t="s">
        <v>30</v>
      </c>
      <c r="F602" s="387">
        <v>308.75</v>
      </c>
      <c r="G602" s="288"/>
      <c r="H602" s="288"/>
      <c r="I602" s="288"/>
      <c r="J602" s="153"/>
      <c r="K602" s="153"/>
    </row>
    <row r="603" spans="3:11" ht="15" customHeight="1">
      <c r="C603" s="149"/>
      <c r="D603" s="326" t="s">
        <v>109</v>
      </c>
      <c r="E603" s="382" t="s">
        <v>31</v>
      </c>
      <c r="F603" s="387">
        <v>3087.5</v>
      </c>
      <c r="G603" s="288"/>
      <c r="H603" s="288"/>
      <c r="I603" s="288"/>
      <c r="J603" s="153"/>
      <c r="K603" s="153"/>
    </row>
    <row r="604" spans="3:11" ht="15" customHeight="1">
      <c r="C604" s="149"/>
      <c r="D604" s="326" t="s">
        <v>111</v>
      </c>
      <c r="E604" s="382" t="s">
        <v>32</v>
      </c>
      <c r="F604" s="387">
        <v>234.65</v>
      </c>
      <c r="G604" s="288"/>
      <c r="H604" s="288"/>
      <c r="I604" s="288"/>
      <c r="J604" s="153"/>
      <c r="K604" s="153"/>
    </row>
    <row r="605" spans="3:11" ht="15" customHeight="1">
      <c r="C605" s="149"/>
      <c r="D605" s="326" t="s">
        <v>112</v>
      </c>
      <c r="E605" s="382" t="s">
        <v>33</v>
      </c>
      <c r="F605" s="387">
        <v>2346.5</v>
      </c>
      <c r="G605" s="288"/>
      <c r="H605" s="288"/>
      <c r="I605" s="288"/>
      <c r="J605" s="153"/>
      <c r="K605" s="153"/>
    </row>
    <row r="606" spans="3:11" ht="15" customHeight="1">
      <c r="C606" s="149"/>
      <c r="D606" s="326" t="s">
        <v>104</v>
      </c>
      <c r="E606" s="382" t="s">
        <v>98</v>
      </c>
      <c r="F606" s="387">
        <v>185.25</v>
      </c>
      <c r="G606" s="288"/>
      <c r="H606" s="288"/>
      <c r="I606" s="288"/>
      <c r="J606" s="153"/>
      <c r="K606" s="153"/>
    </row>
    <row r="607" spans="3:11" ht="15" customHeight="1">
      <c r="C607" s="149"/>
      <c r="D607" s="326" t="s">
        <v>105</v>
      </c>
      <c r="E607" s="382" t="s">
        <v>99</v>
      </c>
      <c r="F607" s="387">
        <v>1852.5</v>
      </c>
      <c r="G607" s="288"/>
      <c r="H607" s="288"/>
      <c r="I607" s="288"/>
      <c r="J607" s="153"/>
      <c r="K607" s="153"/>
    </row>
    <row r="608" spans="3:11" ht="15" customHeight="1">
      <c r="C608" s="149"/>
      <c r="D608" s="327" t="s">
        <v>89</v>
      </c>
      <c r="E608" s="383" t="s">
        <v>90</v>
      </c>
      <c r="F608" s="387">
        <v>247</v>
      </c>
      <c r="G608" s="152"/>
      <c r="H608" s="152"/>
      <c r="I608" s="149"/>
      <c r="J608" s="153"/>
      <c r="K608" s="153"/>
    </row>
    <row r="609" spans="3:11" ht="15" customHeight="1">
      <c r="C609" s="149"/>
      <c r="D609" s="327" t="s">
        <v>131</v>
      </c>
      <c r="E609" s="383" t="s">
        <v>132</v>
      </c>
      <c r="F609" s="387">
        <v>6.34</v>
      </c>
      <c r="G609" s="152"/>
      <c r="H609" s="152"/>
      <c r="I609" s="149"/>
      <c r="J609" s="153"/>
      <c r="K609" s="153"/>
    </row>
    <row r="610" spans="3:11" ht="15" customHeight="1">
      <c r="C610" s="149"/>
      <c r="D610" s="326" t="s">
        <v>76</v>
      </c>
      <c r="E610" s="382" t="s">
        <v>34</v>
      </c>
      <c r="F610" s="387">
        <v>1234.3499999999999</v>
      </c>
      <c r="G610" s="152"/>
      <c r="H610" s="152"/>
      <c r="I610" s="149"/>
      <c r="J610" s="153"/>
      <c r="K610" s="153"/>
    </row>
    <row r="611" spans="3:11" ht="15" customHeight="1">
      <c r="C611" s="149"/>
      <c r="D611" s="384" t="s">
        <v>78</v>
      </c>
      <c r="E611" s="328" t="s">
        <v>36</v>
      </c>
      <c r="F611" s="388">
        <v>284.38</v>
      </c>
      <c r="G611" s="152"/>
      <c r="H611" s="152"/>
      <c r="I611" s="149"/>
      <c r="J611" s="153"/>
      <c r="K611" s="153"/>
    </row>
    <row r="612" spans="3:11" ht="15" customHeight="1">
      <c r="C612" s="149"/>
      <c r="D612" s="326" t="s">
        <v>128</v>
      </c>
      <c r="E612" s="382" t="s">
        <v>129</v>
      </c>
      <c r="F612" s="387">
        <v>616.29</v>
      </c>
      <c r="G612" s="152"/>
      <c r="H612" s="152"/>
      <c r="I612" s="149"/>
      <c r="J612" s="153"/>
      <c r="K612" s="153"/>
    </row>
    <row r="613" spans="3:11" ht="15" customHeight="1">
      <c r="C613" s="149"/>
      <c r="D613" s="384" t="s">
        <v>845</v>
      </c>
      <c r="E613" s="328" t="s">
        <v>83</v>
      </c>
      <c r="F613" s="388">
        <v>463.45</v>
      </c>
      <c r="G613" s="152"/>
      <c r="H613" s="152"/>
      <c r="I613" s="149"/>
      <c r="J613" s="153"/>
      <c r="K613" s="153"/>
    </row>
    <row r="614" spans="3:11" ht="15" customHeight="1">
      <c r="C614" s="149"/>
      <c r="D614" s="326" t="s">
        <v>846</v>
      </c>
      <c r="E614" s="385" t="s">
        <v>84</v>
      </c>
      <c r="F614" s="388">
        <v>772.2</v>
      </c>
      <c r="G614" s="152"/>
      <c r="H614" s="152"/>
      <c r="I614" s="149"/>
      <c r="J614" s="153"/>
      <c r="K614" s="153"/>
    </row>
    <row r="615" spans="3:11" ht="15" customHeight="1">
      <c r="C615" s="149"/>
      <c r="D615" s="327" t="s">
        <v>847</v>
      </c>
      <c r="E615" s="383" t="s">
        <v>94</v>
      </c>
      <c r="F615" s="496">
        <v>2839.85</v>
      </c>
      <c r="G615" s="152"/>
      <c r="H615" s="152"/>
      <c r="I615" s="149"/>
      <c r="J615" s="153"/>
      <c r="K615" s="153"/>
    </row>
    <row r="616" spans="3:11" ht="15" customHeight="1" thickBot="1">
      <c r="C616" s="149"/>
      <c r="D616" s="386" t="s">
        <v>848</v>
      </c>
      <c r="E616" s="497" t="s">
        <v>95</v>
      </c>
      <c r="F616" s="498">
        <v>3457.35</v>
      </c>
      <c r="G616" s="152"/>
      <c r="H616" s="152"/>
      <c r="I616" s="149"/>
      <c r="J616" s="153"/>
      <c r="K616" s="153"/>
    </row>
    <row r="617" spans="3:11" ht="15" customHeight="1" thickBot="1">
      <c r="C617" s="149"/>
      <c r="D617" s="438"/>
      <c r="E617" s="439"/>
      <c r="F617" s="440"/>
      <c r="G617" s="152"/>
      <c r="H617" s="152"/>
      <c r="I617" s="149"/>
      <c r="J617" s="153"/>
      <c r="K617" s="153"/>
    </row>
  </sheetData>
  <sheetProtection password="DE0E" sheet="1" objects="1" scenarios="1"/>
  <protectedRanges>
    <protectedRange password="DDBD" sqref="F576" name="Range1_1_1_1_3_1_2_1_1"/>
    <protectedRange password="DDBD" sqref="F578 F570:F573" name="Range1_1_1_3_1_1_1_1"/>
    <protectedRange password="DDBD" sqref="F580 F574:F575 F568:F569" name="Range1_6_7_5_1_1_1"/>
    <protectedRange password="DDBD" sqref="F577" name="Range1_1_1_1_3_1_1_1_1_1"/>
    <protectedRange password="DDBD" sqref="F583:F584" name="Range1_6_2_1_2_1_1_1_1"/>
  </protectedRanges>
  <mergeCells count="12">
    <mergeCell ref="D417:F417"/>
    <mergeCell ref="G2:H2"/>
    <mergeCell ref="G3:H3"/>
    <mergeCell ref="G4:H4"/>
    <mergeCell ref="G6:H6"/>
    <mergeCell ref="G8:H8"/>
    <mergeCell ref="G10:H10"/>
    <mergeCell ref="G11:H11"/>
    <mergeCell ref="G12:H12"/>
    <mergeCell ref="G13:H13"/>
    <mergeCell ref="D191:H191"/>
    <mergeCell ref="D16:H16"/>
  </mergeCells>
  <dataValidations disablePrompts="1" count="1">
    <dataValidation type="whole" operator="greaterThan" allowBlank="1" showInputMessage="1" showErrorMessage="1" sqref="D408">
      <formula1>0</formula1>
    </dataValidation>
  </dataValidations>
  <hyperlinks>
    <hyperlink ref="J9" location="'Product &amp; Price List'!C417" display="GO TO RENEWALS"/>
    <hyperlink ref="E2" location="'Product &amp; Price List'!C19" display="Airwatch"/>
    <hyperlink ref="E3" location="'Product &amp; Price List'!C28" display="APP Volume"/>
    <hyperlink ref="E4" location="'Product &amp; Price List'!C32" display="Continuent"/>
    <hyperlink ref="F3" location="'Product &amp; Price List'!C75" display="Mirage"/>
    <hyperlink ref="F5" location="'Product &amp; Price List'!C84" display="Pivotal"/>
    <hyperlink ref="F6" location="'Product &amp; Price List'!C88" display="Player"/>
    <hyperlink ref="G2:H2" location="'Product &amp; Price List'!C91" display="ThinApp"/>
    <hyperlink ref="G3:H3" location="'Product &amp; Price List'!C95" display="User Evironment Mgr"/>
    <hyperlink ref="G4:H4" location="'Product &amp; Price List'!C101" display="vCenter "/>
    <hyperlink ref="J2" location="'Product &amp; Price List'!C118" display="vRealize"/>
    <hyperlink ref="J3" location="'Product &amp; Price List'!C150" display="vRealize Log Insight"/>
    <hyperlink ref="J4" location="'Product &amp; Price List'!C154" display="vSAN / Storage"/>
    <hyperlink ref="J5" location="'Product &amp; Price List'!C162" display="vSphere "/>
    <hyperlink ref="J6" location="'Product &amp; Price List'!C170" display="vSphere Kits"/>
    <hyperlink ref="K2" location="'Product &amp; Price List'!C176" display="vSphere (Other)"/>
    <hyperlink ref="K3" location="'Product &amp; Price List'!C181" display="Workspace Suite"/>
    <hyperlink ref="K4" location="'Product &amp; Price List'!C185" display="Workstation"/>
    <hyperlink ref="E8" location="'Product &amp; Price List'!C194" display="Airwatch"/>
    <hyperlink ref="E10" location="'Product &amp; Price List'!C214" display="Continuent"/>
    <hyperlink ref="E11" location="'Product &amp; Price List'!C218" display="Fusion"/>
    <hyperlink ref="E12" location="'Product &amp; Price List'!C221" display="Horizon"/>
    <hyperlink ref="E13" location="'Product &amp; Price List'!C264" display="ITBM"/>
    <hyperlink ref="F8" location="'Product &amp; Price List'!C266" display="NSX/NICIRA"/>
    <hyperlink ref="F10" location="'Product &amp; Price List'!C274" display="Player"/>
    <hyperlink ref="F11" location="'Product &amp; Price List'!C281" display="User Environment Mgr"/>
    <hyperlink ref="F12" location="'Product &amp; Price List'!C287" display="vCenter"/>
    <hyperlink ref="F13" location="'Product &amp; Price List'!C293" display="vCloud"/>
    <hyperlink ref="G8" location="'Product &amp; Price List'!C227" display="vCenter Site Recovery"/>
    <hyperlink ref="G10" location="'Product &amp; Price List'!C232" display="vCloud"/>
    <hyperlink ref="E5" location="'Product &amp; Price List'!C38" display="Fusion"/>
    <hyperlink ref="E6" location="'Product &amp; Price List'!C41" display="Horizon"/>
    <hyperlink ref="F2" location="'Product &amp; Price List'!C61" display="ITBM"/>
    <hyperlink ref="F4" location="'Product &amp; Price List'!C79" display="NSX / Nicira"/>
    <hyperlink ref="G8:H8" location="'Product &amp; Price List'!C317" display="vRealize"/>
    <hyperlink ref="G10:H10" location="'Product &amp; Price List'!C363" display="vSphere"/>
    <hyperlink ref="G5" location="'Product &amp; Price List'!C109" display="vCloud"/>
    <hyperlink ref="G6:H6" location="'Product &amp; Price List'!C115" display="vFabric"/>
    <hyperlink ref="E9" location="'Product &amp; Price List'!C212" display="APP Volume"/>
    <hyperlink ref="F9" location="'Product &amp; Price List'!C272" display="Pivotal"/>
    <hyperlink ref="G9" location="'Product &amp; Price List'!C358" display="vSAN/Storage"/>
    <hyperlink ref="G11:H11" location="'Product &amp; Price List'!C408" display="Workstation"/>
  </hyperlinks>
  <printOptions horizontalCentered="1"/>
  <pageMargins left="0.2" right="0.2" top="0.5" bottom="0.5" header="0.3" footer="0.3"/>
  <pageSetup scale="43" orientation="portrait" r:id="rId1"/>
  <rowBreaks count="8" manualBreakCount="8">
    <brk id="74" max="16383" man="1"/>
    <brk id="148" max="12" man="1"/>
    <brk id="187" max="16383" man="1"/>
    <brk id="259" max="16383" man="1"/>
    <brk id="331" max="16383" man="1"/>
    <brk id="413" max="16383" man="1"/>
    <brk id="501" max="16383" man="1"/>
    <brk id="59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3:K69"/>
  <sheetViews>
    <sheetView showGridLines="0" workbookViewId="0">
      <selection activeCell="D38" sqref="D38"/>
    </sheetView>
  </sheetViews>
  <sheetFormatPr defaultColWidth="9.140625" defaultRowHeight="12.75"/>
  <cols>
    <col min="1" max="1" width="18" style="19" customWidth="1"/>
    <col min="2" max="2" width="33.140625" style="19" customWidth="1"/>
    <col min="3" max="3" width="18.5703125" style="19" customWidth="1"/>
    <col min="4" max="4" width="6" style="19" customWidth="1"/>
    <col min="5" max="5" width="11.28515625" style="19" customWidth="1"/>
    <col min="6" max="6" width="11.85546875" style="19" bestFit="1" customWidth="1"/>
    <col min="7" max="7" width="11.7109375" style="19" customWidth="1"/>
    <col min="8" max="8" width="10" style="19" customWidth="1"/>
    <col min="9" max="9" width="11.42578125" style="19" customWidth="1"/>
    <col min="10" max="10" width="18.5703125" style="19" customWidth="1"/>
    <col min="11" max="11" width="11.7109375" style="19" customWidth="1"/>
    <col min="12" max="16384" width="9.140625" style="19"/>
  </cols>
  <sheetData>
    <row r="13" spans="1:11" ht="33" customHeight="1" thickBot="1">
      <c r="A13" s="765" t="s">
        <v>422</v>
      </c>
      <c r="B13" s="765"/>
      <c r="C13" s="765"/>
      <c r="D13" s="765"/>
      <c r="E13" s="765"/>
      <c r="F13" s="765"/>
      <c r="G13" s="765"/>
      <c r="H13" s="765"/>
      <c r="I13" s="765"/>
      <c r="J13" s="765"/>
      <c r="K13" s="765"/>
    </row>
    <row r="15" spans="1:11">
      <c r="A15" s="68" t="s">
        <v>424</v>
      </c>
      <c r="B15" s="19" t="str">
        <f ca="1">CONCATENATE("OAR",ROUND(NOW(),2),ROUND((RAND()*10000),0))</f>
        <v>OAR42256.661333</v>
      </c>
      <c r="J15" s="70" t="s">
        <v>11</v>
      </c>
      <c r="K15" s="67">
        <f ca="1">TODAY()</f>
        <v>42256</v>
      </c>
    </row>
    <row r="17" spans="1:11">
      <c r="A17" s="66" t="s">
        <v>423</v>
      </c>
      <c r="B17" s="19" t="str">
        <f>IF('VMware FINAL ORDER SUMMARY'!$H$51=FALSE,"",'VMware FINAL ORDER SUMMARY'!$H$51)</f>
        <v/>
      </c>
    </row>
    <row r="20" spans="1:11" ht="16.5" thickBot="1">
      <c r="A20" s="71" t="s">
        <v>425</v>
      </c>
    </row>
    <row r="21" spans="1:11" ht="15" customHeight="1" thickBot="1">
      <c r="A21" s="574" t="s">
        <v>12</v>
      </c>
      <c r="B21" s="575"/>
      <c r="C21" s="576"/>
      <c r="D21" s="574" t="s">
        <v>13</v>
      </c>
      <c r="E21" s="575"/>
      <c r="F21" s="576"/>
      <c r="G21" s="574" t="s">
        <v>14</v>
      </c>
      <c r="H21" s="575"/>
      <c r="I21" s="575"/>
      <c r="J21" s="576"/>
    </row>
    <row r="22" spans="1:11" s="69" customFormat="1" ht="15" customHeight="1">
      <c r="A22" s="766" t="s">
        <v>15</v>
      </c>
      <c r="B22" s="767"/>
      <c r="C22" s="74" t="s">
        <v>16</v>
      </c>
      <c r="D22" s="77" t="s">
        <v>47</v>
      </c>
      <c r="E22" s="73" t="s">
        <v>17</v>
      </c>
      <c r="F22" s="74" t="s">
        <v>18</v>
      </c>
      <c r="G22" s="77" t="s">
        <v>19</v>
      </c>
      <c r="H22" s="73" t="s">
        <v>20</v>
      </c>
      <c r="I22" s="73" t="s">
        <v>21</v>
      </c>
      <c r="J22" s="74" t="s">
        <v>22</v>
      </c>
      <c r="K22" s="85" t="s">
        <v>23</v>
      </c>
    </row>
    <row r="23" spans="1:11" ht="15" customHeight="1">
      <c r="A23" s="761">
        <f>'VMware FINAL ORDER SUMMARY'!$F74</f>
        <v>0</v>
      </c>
      <c r="B23" s="762"/>
      <c r="C23" s="75" t="str">
        <f>'VMware FINAL ORDER SUMMARY'!H74</f>
        <v/>
      </c>
      <c r="D23" s="78">
        <f>'VMware FINAL ORDER SUMMARY'!J74</f>
        <v>0</v>
      </c>
      <c r="E23" s="72" t="str">
        <f>'VMware FINAL ORDER SUMMARY'!K74</f>
        <v/>
      </c>
      <c r="F23" s="79" t="str">
        <f>'VMware FINAL ORDER SUMMARY'!L74</f>
        <v/>
      </c>
      <c r="G23" s="78">
        <f>'VMware FINAL ORDER SUMMARY'!M74</f>
        <v>0</v>
      </c>
      <c r="H23" s="72" t="str">
        <f>'VMware FINAL ORDER SUMMARY'!N74</f>
        <v/>
      </c>
      <c r="I23" s="72" t="str">
        <f>'VMware FINAL ORDER SUMMARY'!O74</f>
        <v/>
      </c>
      <c r="J23" s="83" t="str">
        <f>'VMware FINAL ORDER SUMMARY'!P74</f>
        <v/>
      </c>
      <c r="K23" s="86">
        <f>'VMware FINAL ORDER SUMMARY'!S74</f>
        <v>0</v>
      </c>
    </row>
    <row r="24" spans="1:11" ht="15" customHeight="1">
      <c r="A24" s="761">
        <f>'VMware FINAL ORDER SUMMARY'!$F75</f>
        <v>0</v>
      </c>
      <c r="B24" s="762"/>
      <c r="C24" s="75" t="str">
        <f>'VMware FINAL ORDER SUMMARY'!H75</f>
        <v/>
      </c>
      <c r="D24" s="78">
        <f>'VMware FINAL ORDER SUMMARY'!J75</f>
        <v>0</v>
      </c>
      <c r="E24" s="72" t="str">
        <f>'VMware FINAL ORDER SUMMARY'!K75</f>
        <v/>
      </c>
      <c r="F24" s="79" t="str">
        <f>'VMware FINAL ORDER SUMMARY'!L75</f>
        <v/>
      </c>
      <c r="G24" s="78">
        <f>'VMware FINAL ORDER SUMMARY'!M75</f>
        <v>0</v>
      </c>
      <c r="H24" s="72" t="str">
        <f>'VMware FINAL ORDER SUMMARY'!N75</f>
        <v/>
      </c>
      <c r="I24" s="72" t="str">
        <f>'VMware FINAL ORDER SUMMARY'!O75</f>
        <v/>
      </c>
      <c r="J24" s="83" t="str">
        <f>'VMware FINAL ORDER SUMMARY'!P75</f>
        <v/>
      </c>
      <c r="K24" s="86">
        <f>'VMware FINAL ORDER SUMMARY'!S75</f>
        <v>0</v>
      </c>
    </row>
    <row r="25" spans="1:11" ht="15" customHeight="1">
      <c r="A25" s="761">
        <f>'VMware FINAL ORDER SUMMARY'!$F76</f>
        <v>0</v>
      </c>
      <c r="B25" s="762"/>
      <c r="C25" s="75" t="str">
        <f>'VMware FINAL ORDER SUMMARY'!H76</f>
        <v/>
      </c>
      <c r="D25" s="78">
        <f>'VMware FINAL ORDER SUMMARY'!J76</f>
        <v>0</v>
      </c>
      <c r="E25" s="72" t="str">
        <f>'VMware FINAL ORDER SUMMARY'!K76</f>
        <v/>
      </c>
      <c r="F25" s="79" t="str">
        <f>'VMware FINAL ORDER SUMMARY'!L76</f>
        <v/>
      </c>
      <c r="G25" s="78">
        <f>'VMware FINAL ORDER SUMMARY'!M76</f>
        <v>0</v>
      </c>
      <c r="H25" s="72" t="str">
        <f>'VMware FINAL ORDER SUMMARY'!N76</f>
        <v/>
      </c>
      <c r="I25" s="72" t="str">
        <f>'VMware FINAL ORDER SUMMARY'!O76</f>
        <v/>
      </c>
      <c r="J25" s="83" t="str">
        <f>'VMware FINAL ORDER SUMMARY'!P76</f>
        <v/>
      </c>
      <c r="K25" s="86">
        <f>'VMware FINAL ORDER SUMMARY'!S76</f>
        <v>0</v>
      </c>
    </row>
    <row r="26" spans="1:11" ht="15" customHeight="1">
      <c r="A26" s="761">
        <f>'VMware FINAL ORDER SUMMARY'!$F77</f>
        <v>0</v>
      </c>
      <c r="B26" s="762"/>
      <c r="C26" s="75" t="str">
        <f>'VMware FINAL ORDER SUMMARY'!H77</f>
        <v/>
      </c>
      <c r="D26" s="78">
        <f>'VMware FINAL ORDER SUMMARY'!J77</f>
        <v>0</v>
      </c>
      <c r="E26" s="72" t="str">
        <f>'VMware FINAL ORDER SUMMARY'!K77</f>
        <v/>
      </c>
      <c r="F26" s="79" t="str">
        <f>'VMware FINAL ORDER SUMMARY'!L77</f>
        <v/>
      </c>
      <c r="G26" s="78">
        <f>'VMware FINAL ORDER SUMMARY'!M77</f>
        <v>0</v>
      </c>
      <c r="H26" s="72" t="str">
        <f>'VMware FINAL ORDER SUMMARY'!N77</f>
        <v/>
      </c>
      <c r="I26" s="72" t="str">
        <f>'VMware FINAL ORDER SUMMARY'!O77</f>
        <v/>
      </c>
      <c r="J26" s="83" t="str">
        <f>'VMware FINAL ORDER SUMMARY'!P77</f>
        <v/>
      </c>
      <c r="K26" s="86">
        <f>'VMware FINAL ORDER SUMMARY'!S77</f>
        <v>0</v>
      </c>
    </row>
    <row r="27" spans="1:11" ht="15" customHeight="1">
      <c r="A27" s="761">
        <f>'VMware FINAL ORDER SUMMARY'!$F78</f>
        <v>0</v>
      </c>
      <c r="B27" s="762"/>
      <c r="C27" s="75" t="str">
        <f>'VMware FINAL ORDER SUMMARY'!H78</f>
        <v/>
      </c>
      <c r="D27" s="78">
        <f>'VMware FINAL ORDER SUMMARY'!J78</f>
        <v>0</v>
      </c>
      <c r="E27" s="72" t="str">
        <f>'VMware FINAL ORDER SUMMARY'!K78</f>
        <v/>
      </c>
      <c r="F27" s="79" t="str">
        <f>'VMware FINAL ORDER SUMMARY'!L78</f>
        <v/>
      </c>
      <c r="G27" s="78">
        <f>'VMware FINAL ORDER SUMMARY'!M78</f>
        <v>0</v>
      </c>
      <c r="H27" s="72" t="str">
        <f>'VMware FINAL ORDER SUMMARY'!N78</f>
        <v/>
      </c>
      <c r="I27" s="72" t="str">
        <f>'VMware FINAL ORDER SUMMARY'!O78</f>
        <v/>
      </c>
      <c r="J27" s="83" t="str">
        <f>'VMware FINAL ORDER SUMMARY'!P78</f>
        <v/>
      </c>
      <c r="K27" s="86">
        <f>'VMware FINAL ORDER SUMMARY'!S78</f>
        <v>0</v>
      </c>
    </row>
    <row r="28" spans="1:11" ht="15" customHeight="1">
      <c r="A28" s="761">
        <f>'VMware FINAL ORDER SUMMARY'!$F79</f>
        <v>0</v>
      </c>
      <c r="B28" s="762"/>
      <c r="C28" s="75" t="str">
        <f>'VMware FINAL ORDER SUMMARY'!H79</f>
        <v/>
      </c>
      <c r="D28" s="78">
        <f>'VMware FINAL ORDER SUMMARY'!J79</f>
        <v>0</v>
      </c>
      <c r="E28" s="72" t="str">
        <f>'VMware FINAL ORDER SUMMARY'!K79</f>
        <v/>
      </c>
      <c r="F28" s="79" t="str">
        <f>'VMware FINAL ORDER SUMMARY'!L79</f>
        <v/>
      </c>
      <c r="G28" s="78">
        <f>'VMware FINAL ORDER SUMMARY'!M79</f>
        <v>0</v>
      </c>
      <c r="H28" s="72" t="str">
        <f>'VMware FINAL ORDER SUMMARY'!N79</f>
        <v/>
      </c>
      <c r="I28" s="72" t="str">
        <f>'VMware FINAL ORDER SUMMARY'!O79</f>
        <v/>
      </c>
      <c r="J28" s="83" t="str">
        <f>'VMware FINAL ORDER SUMMARY'!P79</f>
        <v/>
      </c>
      <c r="K28" s="86">
        <f>'VMware FINAL ORDER SUMMARY'!S79</f>
        <v>0</v>
      </c>
    </row>
    <row r="29" spans="1:11" ht="15" customHeight="1">
      <c r="A29" s="761">
        <f>'VMware FINAL ORDER SUMMARY'!$F80</f>
        <v>0</v>
      </c>
      <c r="B29" s="762"/>
      <c r="C29" s="75" t="str">
        <f>'VMware FINAL ORDER SUMMARY'!H80</f>
        <v/>
      </c>
      <c r="D29" s="78">
        <f>'VMware FINAL ORDER SUMMARY'!J80</f>
        <v>0</v>
      </c>
      <c r="E29" s="72" t="str">
        <f>'VMware FINAL ORDER SUMMARY'!K80</f>
        <v/>
      </c>
      <c r="F29" s="79" t="str">
        <f>'VMware FINAL ORDER SUMMARY'!L80</f>
        <v/>
      </c>
      <c r="G29" s="78">
        <f>'VMware FINAL ORDER SUMMARY'!M80</f>
        <v>0</v>
      </c>
      <c r="H29" s="72" t="str">
        <f>'VMware FINAL ORDER SUMMARY'!N80</f>
        <v/>
      </c>
      <c r="I29" s="72" t="str">
        <f>'VMware FINAL ORDER SUMMARY'!O80</f>
        <v/>
      </c>
      <c r="J29" s="83" t="str">
        <f>'VMware FINAL ORDER SUMMARY'!P80</f>
        <v/>
      </c>
      <c r="K29" s="86">
        <f>'VMware FINAL ORDER SUMMARY'!S80</f>
        <v>0</v>
      </c>
    </row>
    <row r="30" spans="1:11" ht="15" customHeight="1">
      <c r="A30" s="761">
        <f>'VMware FINAL ORDER SUMMARY'!$F81</f>
        <v>0</v>
      </c>
      <c r="B30" s="762"/>
      <c r="C30" s="75" t="str">
        <f>'VMware FINAL ORDER SUMMARY'!H81</f>
        <v/>
      </c>
      <c r="D30" s="78">
        <f>'VMware FINAL ORDER SUMMARY'!J81</f>
        <v>0</v>
      </c>
      <c r="E30" s="72" t="str">
        <f>'VMware FINAL ORDER SUMMARY'!K81</f>
        <v/>
      </c>
      <c r="F30" s="79" t="str">
        <f>'VMware FINAL ORDER SUMMARY'!L81</f>
        <v/>
      </c>
      <c r="G30" s="78">
        <f>'VMware FINAL ORDER SUMMARY'!M81</f>
        <v>0</v>
      </c>
      <c r="H30" s="72" t="str">
        <f>'VMware FINAL ORDER SUMMARY'!N81</f>
        <v/>
      </c>
      <c r="I30" s="72" t="str">
        <f>'VMware FINAL ORDER SUMMARY'!O81</f>
        <v/>
      </c>
      <c r="J30" s="83" t="str">
        <f>'VMware FINAL ORDER SUMMARY'!P81</f>
        <v/>
      </c>
      <c r="K30" s="86">
        <f>'VMware FINAL ORDER SUMMARY'!S81</f>
        <v>0</v>
      </c>
    </row>
    <row r="31" spans="1:11" ht="15" customHeight="1">
      <c r="A31" s="761">
        <f>'VMware FINAL ORDER SUMMARY'!$F82</f>
        <v>0</v>
      </c>
      <c r="B31" s="762"/>
      <c r="C31" s="75" t="str">
        <f>'VMware FINAL ORDER SUMMARY'!H82</f>
        <v/>
      </c>
      <c r="D31" s="78">
        <f>'VMware FINAL ORDER SUMMARY'!J82</f>
        <v>0</v>
      </c>
      <c r="E31" s="72" t="str">
        <f>'VMware FINAL ORDER SUMMARY'!K82</f>
        <v/>
      </c>
      <c r="F31" s="79" t="str">
        <f>'VMware FINAL ORDER SUMMARY'!L82</f>
        <v/>
      </c>
      <c r="G31" s="78">
        <f>'VMware FINAL ORDER SUMMARY'!M82</f>
        <v>0</v>
      </c>
      <c r="H31" s="72" t="str">
        <f>'VMware FINAL ORDER SUMMARY'!N82</f>
        <v/>
      </c>
      <c r="I31" s="72" t="str">
        <f>'VMware FINAL ORDER SUMMARY'!O82</f>
        <v/>
      </c>
      <c r="J31" s="83" t="str">
        <f>'VMware FINAL ORDER SUMMARY'!P82</f>
        <v/>
      </c>
      <c r="K31" s="86">
        <f>'VMware FINAL ORDER SUMMARY'!S82</f>
        <v>0</v>
      </c>
    </row>
    <row r="32" spans="1:11" ht="15" customHeight="1" thickBot="1">
      <c r="A32" s="763">
        <f>'VMware FINAL ORDER SUMMARY'!$F83</f>
        <v>0</v>
      </c>
      <c r="B32" s="764"/>
      <c r="C32" s="76" t="str">
        <f>'VMware FINAL ORDER SUMMARY'!H83</f>
        <v/>
      </c>
      <c r="D32" s="80">
        <f>'VMware FINAL ORDER SUMMARY'!J83</f>
        <v>0</v>
      </c>
      <c r="E32" s="81" t="str">
        <f>'VMware FINAL ORDER SUMMARY'!K83</f>
        <v/>
      </c>
      <c r="F32" s="82" t="str">
        <f>'VMware FINAL ORDER SUMMARY'!L83</f>
        <v/>
      </c>
      <c r="G32" s="80">
        <f>'VMware FINAL ORDER SUMMARY'!M83</f>
        <v>0</v>
      </c>
      <c r="H32" s="81" t="str">
        <f>'VMware FINAL ORDER SUMMARY'!N83</f>
        <v/>
      </c>
      <c r="I32" s="81" t="str">
        <f>'VMware FINAL ORDER SUMMARY'!O83</f>
        <v/>
      </c>
      <c r="J32" s="84" t="str">
        <f>'VMware FINAL ORDER SUMMARY'!P83</f>
        <v/>
      </c>
      <c r="K32" s="87">
        <f>'VMware FINAL ORDER SUMMARY'!S83</f>
        <v>0</v>
      </c>
    </row>
    <row r="34" spans="1:11" ht="16.5" thickBot="1">
      <c r="A34" s="71" t="s">
        <v>426</v>
      </c>
    </row>
    <row r="35" spans="1:11" ht="15" customHeight="1" thickBot="1">
      <c r="A35" s="574" t="s">
        <v>12</v>
      </c>
      <c r="B35" s="575"/>
      <c r="C35" s="576"/>
      <c r="D35" s="574" t="s">
        <v>13</v>
      </c>
      <c r="E35" s="575"/>
      <c r="F35" s="576"/>
      <c r="G35" s="574" t="s">
        <v>14</v>
      </c>
      <c r="H35" s="575"/>
      <c r="I35" s="575"/>
      <c r="J35" s="576"/>
    </row>
    <row r="36" spans="1:11" ht="15" customHeight="1">
      <c r="A36" s="766" t="s">
        <v>15</v>
      </c>
      <c r="B36" s="767"/>
      <c r="C36" s="74" t="s">
        <v>16</v>
      </c>
      <c r="D36" s="77" t="s">
        <v>47</v>
      </c>
      <c r="E36" s="73" t="s">
        <v>17</v>
      </c>
      <c r="F36" s="74" t="s">
        <v>18</v>
      </c>
      <c r="G36" s="77" t="s">
        <v>19</v>
      </c>
      <c r="H36" s="73" t="s">
        <v>20</v>
      </c>
      <c r="I36" s="73" t="s">
        <v>21</v>
      </c>
      <c r="J36" s="74" t="s">
        <v>22</v>
      </c>
      <c r="K36" s="85" t="s">
        <v>23</v>
      </c>
    </row>
    <row r="37" spans="1:11" ht="15" customHeight="1">
      <c r="A37" s="761">
        <f>'VMware FINAL ORDER SUMMARY'!$F92</f>
        <v>0</v>
      </c>
      <c r="B37" s="762"/>
      <c r="C37" s="75" t="str">
        <f>'VMware FINAL ORDER SUMMARY'!H92</f>
        <v/>
      </c>
      <c r="D37" s="78">
        <f>'VMware FINAL ORDER SUMMARY'!J92</f>
        <v>0</v>
      </c>
      <c r="E37" s="72" t="str">
        <f>'VMware FINAL ORDER SUMMARY'!K92</f>
        <v/>
      </c>
      <c r="F37" s="79" t="str">
        <f>'VMware FINAL ORDER SUMMARY'!L92</f>
        <v/>
      </c>
      <c r="G37" s="78">
        <f>'VMware FINAL ORDER SUMMARY'!M92</f>
        <v>0</v>
      </c>
      <c r="H37" s="72" t="str">
        <f>'VMware FINAL ORDER SUMMARY'!N92</f>
        <v/>
      </c>
      <c r="I37" s="72">
        <f>'[1]VMware FINAL ORDER SUMMARY'!O70</f>
        <v>0</v>
      </c>
      <c r="J37" s="83" t="str">
        <f>'VMware FINAL ORDER SUMMARY'!P92</f>
        <v/>
      </c>
      <c r="K37" s="86">
        <f>'VMware FINAL ORDER SUMMARY'!S92</f>
        <v>0</v>
      </c>
    </row>
    <row r="38" spans="1:11" ht="15" customHeight="1">
      <c r="A38" s="761" t="str">
        <f>'VMware FINAL ORDER SUMMARY'!$F93</f>
        <v/>
      </c>
      <c r="B38" s="762"/>
      <c r="C38" s="75"/>
      <c r="D38" s="89"/>
      <c r="E38" s="88"/>
      <c r="F38" s="90"/>
      <c r="G38" s="94"/>
      <c r="H38" s="72" t="str">
        <f>'VMware FINAL ORDER SUMMARY'!O93</f>
        <v/>
      </c>
      <c r="I38" s="72" t="str">
        <f>'VMware FINAL ORDER SUMMARY'!O93</f>
        <v/>
      </c>
      <c r="J38" s="83"/>
      <c r="K38" s="86" t="str">
        <f>'VMware FINAL ORDER SUMMARY'!S93</f>
        <v/>
      </c>
    </row>
    <row r="39" spans="1:11" ht="15" customHeight="1">
      <c r="A39" s="761">
        <f>'VMware FINAL ORDER SUMMARY'!$F94</f>
        <v>0</v>
      </c>
      <c r="B39" s="762"/>
      <c r="C39" s="75" t="str">
        <f>'VMware FINAL ORDER SUMMARY'!H94</f>
        <v/>
      </c>
      <c r="D39" s="78">
        <f>'VMware FINAL ORDER SUMMARY'!J94</f>
        <v>0</v>
      </c>
      <c r="E39" s="72" t="str">
        <f>'VMware FINAL ORDER SUMMARY'!K94</f>
        <v/>
      </c>
      <c r="F39" s="79" t="str">
        <f>'VMware FINAL ORDER SUMMARY'!L94</f>
        <v/>
      </c>
      <c r="G39" s="78">
        <f>'VMware FINAL ORDER SUMMARY'!M94</f>
        <v>0</v>
      </c>
      <c r="H39" s="72" t="str">
        <f>'VMware FINAL ORDER SUMMARY'!N94</f>
        <v/>
      </c>
      <c r="I39" s="72" t="str">
        <f>'[1]VMware FINAL ORDER SUMMARY'!O72</f>
        <v/>
      </c>
      <c r="J39" s="83" t="str">
        <f>'VMware FINAL ORDER SUMMARY'!P94</f>
        <v/>
      </c>
      <c r="K39" s="86">
        <f>'VMware FINAL ORDER SUMMARY'!S94</f>
        <v>0</v>
      </c>
    </row>
    <row r="40" spans="1:11" ht="15" customHeight="1">
      <c r="A40" s="761">
        <f>'VMware FINAL ORDER SUMMARY'!$F95</f>
        <v>0</v>
      </c>
      <c r="B40" s="762"/>
      <c r="C40" s="75"/>
      <c r="D40" s="89"/>
      <c r="E40" s="88"/>
      <c r="F40" s="90"/>
      <c r="G40" s="94"/>
      <c r="H40" s="72">
        <f>'VMware FINAL ORDER SUMMARY'!N95</f>
        <v>0</v>
      </c>
      <c r="I40" s="72" t="str">
        <f>'[1]VMware FINAL ORDER SUMMARY'!O73</f>
        <v/>
      </c>
      <c r="J40" s="83"/>
      <c r="K40" s="86" t="str">
        <f>'VMware FINAL ORDER SUMMARY'!S95</f>
        <v/>
      </c>
    </row>
    <row r="41" spans="1:11" ht="15" customHeight="1">
      <c r="A41" s="761">
        <f>'VMware FINAL ORDER SUMMARY'!$F96</f>
        <v>0</v>
      </c>
      <c r="B41" s="762"/>
      <c r="C41" s="75" t="str">
        <f>'VMware FINAL ORDER SUMMARY'!H96</f>
        <v/>
      </c>
      <c r="D41" s="78">
        <f>'VMware FINAL ORDER SUMMARY'!J96</f>
        <v>0</v>
      </c>
      <c r="E41" s="72" t="str">
        <f>'VMware FINAL ORDER SUMMARY'!K96</f>
        <v/>
      </c>
      <c r="F41" s="79" t="str">
        <f>'VMware FINAL ORDER SUMMARY'!L96</f>
        <v/>
      </c>
      <c r="G41" s="78">
        <f>'VMware FINAL ORDER SUMMARY'!M96</f>
        <v>0</v>
      </c>
      <c r="H41" s="72" t="str">
        <f>'VMware FINAL ORDER SUMMARY'!N96</f>
        <v/>
      </c>
      <c r="I41" s="72" t="str">
        <f>'[1]VMware FINAL ORDER SUMMARY'!O74</f>
        <v/>
      </c>
      <c r="J41" s="83" t="str">
        <f>'VMware FINAL ORDER SUMMARY'!P96</f>
        <v/>
      </c>
      <c r="K41" s="86">
        <f>'VMware FINAL ORDER SUMMARY'!S96</f>
        <v>0</v>
      </c>
    </row>
    <row r="42" spans="1:11" ht="15" customHeight="1">
      <c r="A42" s="761" t="str">
        <f>'VMware FINAL ORDER SUMMARY'!$F97</f>
        <v/>
      </c>
      <c r="B42" s="762"/>
      <c r="C42" s="75"/>
      <c r="D42" s="89"/>
      <c r="E42" s="88"/>
      <c r="F42" s="90"/>
      <c r="G42" s="94"/>
      <c r="H42" s="72">
        <f>'VMware FINAL ORDER SUMMARY'!N97</f>
        <v>0</v>
      </c>
      <c r="I42" s="72" t="str">
        <f>'[1]VMware FINAL ORDER SUMMARY'!O75</f>
        <v/>
      </c>
      <c r="J42" s="83"/>
      <c r="K42" s="86" t="str">
        <f>'VMware FINAL ORDER SUMMARY'!S97</f>
        <v/>
      </c>
    </row>
    <row r="43" spans="1:11" ht="15" customHeight="1">
      <c r="A43" s="761">
        <f>'VMware FINAL ORDER SUMMARY'!$F98</f>
        <v>0</v>
      </c>
      <c r="B43" s="762"/>
      <c r="C43" s="75" t="str">
        <f>'VMware FINAL ORDER SUMMARY'!H98</f>
        <v/>
      </c>
      <c r="D43" s="78">
        <f>'VMware FINAL ORDER SUMMARY'!J98</f>
        <v>0</v>
      </c>
      <c r="E43" s="72" t="str">
        <f>'VMware FINAL ORDER SUMMARY'!K98</f>
        <v/>
      </c>
      <c r="F43" s="79" t="str">
        <f>'VMware FINAL ORDER SUMMARY'!L98</f>
        <v/>
      </c>
      <c r="G43" s="78">
        <f>'VMware FINAL ORDER SUMMARY'!M98</f>
        <v>0</v>
      </c>
      <c r="H43" s="72" t="str">
        <f>'VMware FINAL ORDER SUMMARY'!N98</f>
        <v/>
      </c>
      <c r="I43" s="72" t="str">
        <f>'[1]VMware FINAL ORDER SUMMARY'!O76</f>
        <v/>
      </c>
      <c r="J43" s="83" t="str">
        <f>'VMware FINAL ORDER SUMMARY'!P98</f>
        <v/>
      </c>
      <c r="K43" s="86">
        <f>'VMware FINAL ORDER SUMMARY'!S98</f>
        <v>0</v>
      </c>
    </row>
    <row r="44" spans="1:11" ht="15" customHeight="1">
      <c r="A44" s="761" t="str">
        <f>'VMware FINAL ORDER SUMMARY'!$F99</f>
        <v/>
      </c>
      <c r="B44" s="762"/>
      <c r="C44" s="75"/>
      <c r="D44" s="89"/>
      <c r="E44" s="88"/>
      <c r="F44" s="90"/>
      <c r="G44" s="94"/>
      <c r="H44" s="72">
        <f>'VMware FINAL ORDER SUMMARY'!N99</f>
        <v>0</v>
      </c>
      <c r="I44" s="72" t="str">
        <f>'[1]VMware FINAL ORDER SUMMARY'!O77</f>
        <v/>
      </c>
      <c r="J44" s="83"/>
      <c r="K44" s="86" t="str">
        <f>'VMware FINAL ORDER SUMMARY'!S99</f>
        <v/>
      </c>
    </row>
    <row r="45" spans="1:11" ht="15" customHeight="1">
      <c r="A45" s="761">
        <f>'VMware FINAL ORDER SUMMARY'!$F100</f>
        <v>0</v>
      </c>
      <c r="B45" s="762"/>
      <c r="C45" s="75" t="str">
        <f>'VMware FINAL ORDER SUMMARY'!H100</f>
        <v/>
      </c>
      <c r="D45" s="78">
        <f>'VMware FINAL ORDER SUMMARY'!J100</f>
        <v>0</v>
      </c>
      <c r="E45" s="72" t="str">
        <f>'VMware FINAL ORDER SUMMARY'!K100</f>
        <v/>
      </c>
      <c r="F45" s="79" t="str">
        <f>'VMware FINAL ORDER SUMMARY'!L100</f>
        <v/>
      </c>
      <c r="G45" s="78">
        <f>'VMware FINAL ORDER SUMMARY'!M100</f>
        <v>0</v>
      </c>
      <c r="H45" s="72" t="str">
        <f>'VMware FINAL ORDER SUMMARY'!N100</f>
        <v/>
      </c>
      <c r="I45" s="72" t="str">
        <f>'[1]VMware FINAL ORDER SUMMARY'!O78</f>
        <v/>
      </c>
      <c r="J45" s="83" t="str">
        <f>'VMware FINAL ORDER SUMMARY'!P100</f>
        <v/>
      </c>
      <c r="K45" s="86">
        <f>'VMware FINAL ORDER SUMMARY'!S100</f>
        <v>0</v>
      </c>
    </row>
    <row r="46" spans="1:11" ht="15" customHeight="1" thickBot="1">
      <c r="A46" s="763" t="str">
        <f>'VMware FINAL ORDER SUMMARY'!$F101</f>
        <v/>
      </c>
      <c r="B46" s="764"/>
      <c r="C46" s="76"/>
      <c r="D46" s="91"/>
      <c r="E46" s="92"/>
      <c r="F46" s="93"/>
      <c r="G46" s="95"/>
      <c r="H46" s="81">
        <f>'VMware FINAL ORDER SUMMARY'!N101</f>
        <v>0</v>
      </c>
      <c r="I46" s="81" t="str">
        <f>'[1]VMware FINAL ORDER SUMMARY'!O79</f>
        <v/>
      </c>
      <c r="J46" s="84"/>
      <c r="K46" s="87" t="str">
        <f>'VMware FINAL ORDER SUMMARY'!S101</f>
        <v/>
      </c>
    </row>
    <row r="48" spans="1:11" ht="16.5" thickBot="1">
      <c r="A48" s="71" t="s">
        <v>427</v>
      </c>
    </row>
    <row r="49" spans="1:9" ht="15" customHeight="1">
      <c r="A49" s="768" t="s">
        <v>15</v>
      </c>
      <c r="B49" s="769"/>
      <c r="C49" s="96" t="s">
        <v>16</v>
      </c>
      <c r="D49" s="97" t="s">
        <v>47</v>
      </c>
      <c r="E49" s="98" t="s">
        <v>19</v>
      </c>
      <c r="F49" s="96" t="s">
        <v>20</v>
      </c>
      <c r="G49" s="85" t="s">
        <v>21</v>
      </c>
    </row>
    <row r="50" spans="1:9" ht="15" customHeight="1">
      <c r="A50" s="761">
        <f>'VMware FINAL ORDER SUMMARY'!$F118</f>
        <v>0</v>
      </c>
      <c r="B50" s="762"/>
      <c r="C50" s="75" t="str">
        <f>'VMware FINAL ORDER SUMMARY'!H118</f>
        <v/>
      </c>
      <c r="D50" s="78">
        <f>'VMware FINAL ORDER SUMMARY'!J118</f>
        <v>0</v>
      </c>
      <c r="E50" s="72">
        <f>'VMware FINAL ORDER SUMMARY'!K118</f>
        <v>0</v>
      </c>
      <c r="F50" s="79" t="str">
        <f>'VMware FINAL ORDER SUMMARY'!L118</f>
        <v/>
      </c>
      <c r="G50" s="101">
        <f>'VMware FINAL ORDER SUMMARY'!M118</f>
        <v>0</v>
      </c>
    </row>
    <row r="51" spans="1:9" ht="15" customHeight="1">
      <c r="A51" s="761">
        <f>'VMware FINAL ORDER SUMMARY'!$F119</f>
        <v>0</v>
      </c>
      <c r="B51" s="762"/>
      <c r="C51" s="75" t="str">
        <f>'VMware FINAL ORDER SUMMARY'!H119</f>
        <v/>
      </c>
      <c r="D51" s="78">
        <f>'VMware FINAL ORDER SUMMARY'!J119</f>
        <v>0</v>
      </c>
      <c r="E51" s="72">
        <f>'VMware FINAL ORDER SUMMARY'!K119</f>
        <v>0</v>
      </c>
      <c r="F51" s="79" t="str">
        <f>'VMware FINAL ORDER SUMMARY'!L119</f>
        <v/>
      </c>
      <c r="G51" s="101">
        <f>'VMware FINAL ORDER SUMMARY'!M119</f>
        <v>0</v>
      </c>
    </row>
    <row r="52" spans="1:9" ht="15" customHeight="1">
      <c r="A52" s="761">
        <f>'VMware FINAL ORDER SUMMARY'!$F120</f>
        <v>0</v>
      </c>
      <c r="B52" s="762"/>
      <c r="C52" s="75" t="str">
        <f>'VMware FINAL ORDER SUMMARY'!H120</f>
        <v/>
      </c>
      <c r="D52" s="78">
        <f>'VMware FINAL ORDER SUMMARY'!J120</f>
        <v>0</v>
      </c>
      <c r="E52" s="72">
        <f>'VMware FINAL ORDER SUMMARY'!K120</f>
        <v>0</v>
      </c>
      <c r="F52" s="79" t="str">
        <f>'VMware FINAL ORDER SUMMARY'!L120</f>
        <v/>
      </c>
      <c r="G52" s="101">
        <f>'VMware FINAL ORDER SUMMARY'!M120</f>
        <v>0</v>
      </c>
    </row>
    <row r="53" spans="1:9" ht="15" customHeight="1">
      <c r="A53" s="761">
        <f>'VMware FINAL ORDER SUMMARY'!$F121</f>
        <v>0</v>
      </c>
      <c r="B53" s="762"/>
      <c r="C53" s="75" t="str">
        <f>'VMware FINAL ORDER SUMMARY'!H121</f>
        <v/>
      </c>
      <c r="D53" s="78">
        <f>'VMware FINAL ORDER SUMMARY'!J121</f>
        <v>0</v>
      </c>
      <c r="E53" s="72">
        <f>'VMware FINAL ORDER SUMMARY'!K121</f>
        <v>0</v>
      </c>
      <c r="F53" s="79" t="str">
        <f>'VMware FINAL ORDER SUMMARY'!L121</f>
        <v/>
      </c>
      <c r="G53" s="101">
        <f>'VMware FINAL ORDER SUMMARY'!M121</f>
        <v>0</v>
      </c>
    </row>
    <row r="54" spans="1:9" ht="15" customHeight="1">
      <c r="A54" s="761">
        <f>'VMware FINAL ORDER SUMMARY'!$F122</f>
        <v>0</v>
      </c>
      <c r="B54" s="762"/>
      <c r="C54" s="75" t="str">
        <f>'VMware FINAL ORDER SUMMARY'!H122</f>
        <v/>
      </c>
      <c r="D54" s="78">
        <f>'VMware FINAL ORDER SUMMARY'!J122</f>
        <v>0</v>
      </c>
      <c r="E54" s="72">
        <f>'VMware FINAL ORDER SUMMARY'!K122</f>
        <v>0</v>
      </c>
      <c r="F54" s="79" t="str">
        <f>'VMware FINAL ORDER SUMMARY'!L122</f>
        <v/>
      </c>
      <c r="G54" s="101">
        <f>'VMware FINAL ORDER SUMMARY'!M122</f>
        <v>0</v>
      </c>
    </row>
    <row r="55" spans="1:9" ht="15" customHeight="1">
      <c r="A55" s="761">
        <f>'VMware FINAL ORDER SUMMARY'!$F123</f>
        <v>0</v>
      </c>
      <c r="B55" s="762"/>
      <c r="C55" s="75" t="str">
        <f>'VMware FINAL ORDER SUMMARY'!H123</f>
        <v/>
      </c>
      <c r="D55" s="78">
        <f>'VMware FINAL ORDER SUMMARY'!J123</f>
        <v>0</v>
      </c>
      <c r="E55" s="72">
        <f>'VMware FINAL ORDER SUMMARY'!K123</f>
        <v>0</v>
      </c>
      <c r="F55" s="79" t="str">
        <f>'VMware FINAL ORDER SUMMARY'!L123</f>
        <v/>
      </c>
      <c r="G55" s="101">
        <f>'VMware FINAL ORDER SUMMARY'!M123</f>
        <v>0</v>
      </c>
    </row>
    <row r="56" spans="1:9" ht="15" customHeight="1">
      <c r="A56" s="761">
        <f>'VMware FINAL ORDER SUMMARY'!$F127</f>
        <v>0</v>
      </c>
      <c r="B56" s="762"/>
      <c r="C56" s="75" t="str">
        <f>'VMware FINAL ORDER SUMMARY'!H127</f>
        <v/>
      </c>
      <c r="D56" s="78">
        <f>'VMware FINAL ORDER SUMMARY'!J127</f>
        <v>0</v>
      </c>
      <c r="E56" s="72">
        <f>'VMware FINAL ORDER SUMMARY'!K127</f>
        <v>0</v>
      </c>
      <c r="F56" s="79" t="str">
        <f>'VMware FINAL ORDER SUMMARY'!L127</f>
        <v/>
      </c>
      <c r="G56" s="101">
        <f>'VMware FINAL ORDER SUMMARY'!M127</f>
        <v>0</v>
      </c>
    </row>
    <row r="57" spans="1:9" ht="15" customHeight="1">
      <c r="A57" s="761"/>
      <c r="B57" s="762"/>
      <c r="C57" s="75">
        <f>'VMware FINAL ORDER SUMMARY'!H128</f>
        <v>0</v>
      </c>
      <c r="D57" s="78">
        <f>'VMware FINAL ORDER SUMMARY'!J128</f>
        <v>0</v>
      </c>
      <c r="E57" s="72">
        <f>'VMware FINAL ORDER SUMMARY'!K128</f>
        <v>0</v>
      </c>
      <c r="F57" s="79"/>
      <c r="G57" s="101"/>
    </row>
    <row r="58" spans="1:9" ht="15" customHeight="1">
      <c r="A58" s="761">
        <f>'VMware FINAL ORDER SUMMARY'!$F129</f>
        <v>0</v>
      </c>
      <c r="B58" s="762"/>
      <c r="C58" s="75">
        <f>'VMware FINAL ORDER SUMMARY'!H129</f>
        <v>0</v>
      </c>
      <c r="D58" s="78">
        <f>'VMware FINAL ORDER SUMMARY'!J129</f>
        <v>0</v>
      </c>
      <c r="E58" s="72">
        <f>'VMware FINAL ORDER SUMMARY'!K129</f>
        <v>0</v>
      </c>
      <c r="F58" s="79">
        <f>'VMware FINAL ORDER SUMMARY'!L129</f>
        <v>0</v>
      </c>
      <c r="G58" s="101">
        <f>'VMware FINAL ORDER SUMMARY'!M129</f>
        <v>0</v>
      </c>
      <c r="I58" s="66"/>
    </row>
    <row r="60" spans="1:9" ht="16.5" thickBot="1">
      <c r="A60" s="71" t="s">
        <v>27</v>
      </c>
    </row>
    <row r="61" spans="1:9">
      <c r="A61" s="768" t="s">
        <v>37</v>
      </c>
      <c r="B61" s="769"/>
      <c r="C61" s="96" t="s">
        <v>16</v>
      </c>
      <c r="D61" s="99" t="s">
        <v>47</v>
      </c>
      <c r="E61" s="100" t="s">
        <v>38</v>
      </c>
      <c r="F61" s="96" t="s">
        <v>28</v>
      </c>
    </row>
    <row r="62" spans="1:9" ht="13.5" thickBot="1">
      <c r="A62" s="770" t="str">
        <f>IF('VMware FINAL ORDER SUMMARY'!$J$108="","",'VMware FINAL ORDER SUMMARY'!$F108)</f>
        <v/>
      </c>
      <c r="B62" s="764"/>
      <c r="C62" s="76" t="str">
        <f>IF('VMware FINAL ORDER SUMMARY'!$J$108="","",'VMware FINAL ORDER SUMMARY'!H108)</f>
        <v/>
      </c>
      <c r="D62" s="80">
        <f>'VMware FINAL ORDER SUMMARY'!J108</f>
        <v>0</v>
      </c>
      <c r="E62" s="81" t="str">
        <f>IF('VMware FINAL ORDER SUMMARY'!$J$108="","",'VMware FINAL ORDER SUMMARY'!K108)</f>
        <v/>
      </c>
      <c r="F62" s="82">
        <f>'VMware FINAL ORDER SUMMARY'!L108</f>
        <v>0</v>
      </c>
    </row>
    <row r="68" spans="1:2" ht="13.5" thickBot="1"/>
    <row r="69" spans="1:2" s="105" customFormat="1" ht="24.95" customHeight="1" thickBot="1">
      <c r="A69" s="103" t="s">
        <v>42</v>
      </c>
      <c r="B69" s="104">
        <f>SUM(K23:K32,K37:K46,G50:G58,F62)</f>
        <v>0</v>
      </c>
    </row>
  </sheetData>
  <sheetProtection password="8666" sheet="1" objects="1" scenarios="1"/>
  <mergeCells count="41">
    <mergeCell ref="A42:B42"/>
    <mergeCell ref="A36:B36"/>
    <mergeCell ref="A61:B61"/>
    <mergeCell ref="A62:B62"/>
    <mergeCell ref="A58:B58"/>
    <mergeCell ref="A55:B55"/>
    <mergeCell ref="A56:B56"/>
    <mergeCell ref="A57:B57"/>
    <mergeCell ref="A37:B37"/>
    <mergeCell ref="A38:B38"/>
    <mergeCell ref="A39:B39"/>
    <mergeCell ref="A40:B40"/>
    <mergeCell ref="A41:B41"/>
    <mergeCell ref="A45:B45"/>
    <mergeCell ref="A52:B52"/>
    <mergeCell ref="A53:B53"/>
    <mergeCell ref="A54:B54"/>
    <mergeCell ref="A43:B43"/>
    <mergeCell ref="A44:B44"/>
    <mergeCell ref="A46:B46"/>
    <mergeCell ref="A49:B49"/>
    <mergeCell ref="A50:B50"/>
    <mergeCell ref="A51:B51"/>
    <mergeCell ref="A13:K13"/>
    <mergeCell ref="A23:B23"/>
    <mergeCell ref="A24:B24"/>
    <mergeCell ref="A25:B25"/>
    <mergeCell ref="A26:B26"/>
    <mergeCell ref="A22:B22"/>
    <mergeCell ref="A27:B27"/>
    <mergeCell ref="A21:C21"/>
    <mergeCell ref="D21:F21"/>
    <mergeCell ref="G21:J21"/>
    <mergeCell ref="A35:C35"/>
    <mergeCell ref="D35:F35"/>
    <mergeCell ref="G35:J35"/>
    <mergeCell ref="A28:B28"/>
    <mergeCell ref="A29:B29"/>
    <mergeCell ref="A30:B30"/>
    <mergeCell ref="A31:B31"/>
    <mergeCell ref="A32:B32"/>
  </mergeCells>
  <conditionalFormatting sqref="A23:K32 A37:K37 A39:K39 A38:C38 H38:K38 A41:K41 A40:C40 H40:K40 A43:K43 A42:C42 H42:K42 A45:K45 A44:C44 H44:K44 A46:C46 H46:K46 A50:G58">
    <cfRule type="cellIs" dxfId="1" priority="2" operator="equal">
      <formula>0</formula>
    </cfRule>
  </conditionalFormatting>
  <conditionalFormatting sqref="A62:F62">
    <cfRule type="cellIs" dxfId="0" priority="1" operator="equal">
      <formula>0</formula>
    </cfRule>
  </conditionalFormatting>
  <pageMargins left="0.7" right="0.7" top="0.75" bottom="0.75" header="0.3" footer="0.3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VMware FINAL ORDER SUMMARY</vt:lpstr>
      <vt:lpstr>Product &amp; Price List</vt:lpstr>
      <vt:lpstr>Click to Quote</vt:lpstr>
      <vt:lpstr>'Click to Quote'!Print_Area</vt:lpstr>
      <vt:lpstr>'Product &amp; Price List'!Print_Area</vt:lpstr>
      <vt:lpstr>'Product &amp; Price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Emmalee Amundson</dc:creator>
  <cp:lastModifiedBy>Katie Saultz</cp:lastModifiedBy>
  <cp:lastPrinted>2015-08-28T00:01:28Z</cp:lastPrinted>
  <dcterms:created xsi:type="dcterms:W3CDTF">2011-01-05T22:22:02Z</dcterms:created>
  <dcterms:modified xsi:type="dcterms:W3CDTF">2015-09-09T19:52:07Z</dcterms:modified>
</cp:coreProperties>
</file>