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65" windowWidth="18375" windowHeight="8460" activeTab="0"/>
  </bookViews>
  <sheets>
    <sheet name="VMware FINAL ORDER SUMMARY" sheetId="1" r:id="rId1"/>
    <sheet name="Product &amp; Price List" sheetId="2" r:id="rId2"/>
  </sheets>
  <definedNames>
    <definedName name="_xlnm.Print_Area" localSheetId="0">'VMware FINAL ORDER SUMMARY'!$F$1:$S$181</definedName>
  </definedNames>
  <calcPr fullCalcOnLoad="1"/>
</workbook>
</file>

<file path=xl/comments1.xml><?xml version="1.0" encoding="utf-8"?>
<comments xmlns="http://schemas.openxmlformats.org/spreadsheetml/2006/main">
  <authors>
    <author>Kimberly Miranda</author>
  </authors>
  <commentList>
    <comment ref="F91" authorId="0">
      <text>
        <r>
          <rPr>
            <sz val="8.5"/>
            <rFont val="Arial"/>
            <family val="2"/>
          </rPr>
          <t>Select product using the drop-down menu inside each yellow cell below.</t>
        </r>
      </text>
    </comment>
    <comment ref="F76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</commentList>
</comments>
</file>

<file path=xl/sharedStrings.xml><?xml version="1.0" encoding="utf-8"?>
<sst xmlns="http://schemas.openxmlformats.org/spreadsheetml/2006/main" count="1473" uniqueCount="682">
  <si>
    <t>Name:</t>
  </si>
  <si>
    <t>Address:</t>
  </si>
  <si>
    <t>Phone:</t>
  </si>
  <si>
    <t>Email:</t>
  </si>
  <si>
    <t>OHIO ACADEMIC RESOURCES NETWORK - OARNET</t>
  </si>
  <si>
    <t>End User:</t>
  </si>
  <si>
    <t>By:</t>
  </si>
  <si>
    <t>Signature:</t>
  </si>
  <si>
    <t>Pankaj Shah</t>
  </si>
  <si>
    <t>Title:</t>
  </si>
  <si>
    <t>Executive Director, OARnet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</si>
  <si>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</si>
  <si>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</si>
  <si>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</si>
  <si>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</si>
  <si>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</si>
  <si>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</si>
  <si>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</si>
  <si>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</si>
  <si>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</si>
  <si>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</si>
  <si>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</si>
  <si>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</si>
  <si>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</si>
  <si>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CISCO-N1K-C</t>
  </si>
  <si>
    <t>SVC-20-CR80</t>
  </si>
  <si>
    <t>Course Title:</t>
  </si>
  <si>
    <t>Number of Attendees:</t>
  </si>
  <si>
    <t>PSO Credits</t>
  </si>
  <si>
    <t>PSO Total</t>
  </si>
  <si>
    <t>Technical Contact (Primary):</t>
  </si>
  <si>
    <t>CISCO-N1K-P-SSS-C</t>
  </si>
  <si>
    <t>VU5-PR-STR-P-SSS-C</t>
  </si>
  <si>
    <t>VU5-PR-100-P-SSS-C</t>
  </si>
  <si>
    <t>VU5-PR-A10-P-SSS-C</t>
  </si>
  <si>
    <t>VU5-PR-A100-P-SSS-C</t>
  </si>
  <si>
    <t>VC-CB-25VM-P-SSS-C</t>
  </si>
  <si>
    <t>VCS5-FND-C</t>
  </si>
  <si>
    <t>VCS5-STD-C</t>
  </si>
  <si>
    <t>VCS5-FND-P-SSS-C</t>
  </si>
  <si>
    <t>VCS5-STD-P-SSS-C</t>
  </si>
  <si>
    <t>VCHB-VCMS-P-SSS-C</t>
  </si>
  <si>
    <t>VS5-STD-C</t>
  </si>
  <si>
    <t>VS5-ENT-C</t>
  </si>
  <si>
    <t>VS5-ENT-PL-C</t>
  </si>
  <si>
    <t>VS5-NXP-BUN-C</t>
  </si>
  <si>
    <t>VS5-STD-EPL-UG-C</t>
  </si>
  <si>
    <t>VS5-ENT-EPL-UG-C</t>
  </si>
  <si>
    <t>VS5-N1K-UG-C</t>
  </si>
  <si>
    <t>VS5-STD-P-SSS-C</t>
  </si>
  <si>
    <t>VS5-ENT-P-SSS-C</t>
  </si>
  <si>
    <t>VS5-ENT-PL-P-SSS-C</t>
  </si>
  <si>
    <t>VS5-NXP-BUN-P-SSS-C</t>
  </si>
  <si>
    <t>WS-P-SSS-C</t>
  </si>
  <si>
    <t>VI-SRM-P-SSS-C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</si>
  <si>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</si>
  <si>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</si>
  <si>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</si>
  <si>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</si>
  <si>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</si>
  <si>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</si>
  <si>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</si>
  <si>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Training provider (VMware or reseller name):</t>
  </si>
  <si>
    <t>Course Dates:</t>
  </si>
  <si>
    <t>Consulting Date:</t>
  </si>
  <si>
    <t>Qty</t>
  </si>
  <si>
    <t>VC-SRM5-25S-C</t>
  </si>
  <si>
    <t>VC-SRM5-25E-C</t>
  </si>
  <si>
    <t>VC-SRM5-25E-UG-C</t>
  </si>
  <si>
    <t>CISCO NEXUS</t>
  </si>
  <si>
    <t>FUSION</t>
  </si>
  <si>
    <t>THINAPP</t>
  </si>
  <si>
    <t>vCLOUD</t>
  </si>
  <si>
    <t>vSPHERE</t>
  </si>
  <si>
    <t>WORKSTATION</t>
  </si>
  <si>
    <t>vFABRIC</t>
  </si>
  <si>
    <t>DISCONTINUED PRODUCTS</t>
  </si>
  <si>
    <t>END USER CONTACT INFORMATION</t>
  </si>
  <si>
    <t>VMWARE TRAINING &amp; CONSULTING FORM</t>
  </si>
  <si>
    <t xml:space="preserve"> Total PSOs Required:</t>
  </si>
  <si>
    <t>Service Name:</t>
  </si>
  <si>
    <t>I want to save these PSO credits for future use.</t>
  </si>
  <si>
    <t>I have selected a training course / consulting service to which the PSO credits will be applied.  (Please complete Attachment 2.)</t>
  </si>
  <si>
    <t>Course SKU/Code:</t>
  </si>
  <si>
    <t>Service SKU/Code:</t>
  </si>
  <si>
    <t>New VMware Products &amp; Pricing (and Maintenance)</t>
  </si>
  <si>
    <t>VC-SRM5-25E-P-SSS-C</t>
  </si>
  <si>
    <t>VC-SRM5-25S-P-SSS-C</t>
  </si>
  <si>
    <t>City/State/Zip:</t>
  </si>
  <si>
    <t>COURSE ATTENDEES</t>
  </si>
  <si>
    <t>ATTACHMENT 2</t>
  </si>
  <si>
    <t>GO TO (Product Name/Family):</t>
  </si>
  <si>
    <t>Cisco Nexus</t>
  </si>
  <si>
    <t>Fusion</t>
  </si>
  <si>
    <t>ThinApp</t>
  </si>
  <si>
    <t>vCloud</t>
  </si>
  <si>
    <t>vFabric</t>
  </si>
  <si>
    <t>vSphere</t>
  </si>
  <si>
    <t>Workstation</t>
  </si>
  <si>
    <t>MAINTENANCE RENEWAL</t>
  </si>
  <si>
    <t>NEW PRODUCTS</t>
  </si>
  <si>
    <r>
      <t xml:space="preserve">Maintenance Renewal Pricing </t>
    </r>
    <r>
      <rPr>
        <b/>
        <i/>
        <sz val="14"/>
        <color indexed="9"/>
        <rFont val="Arial"/>
        <family val="2"/>
      </rPr>
      <t xml:space="preserve"> (existing OARnet licenses ONLY)</t>
    </r>
  </si>
  <si>
    <t>(Existing OARnet licenses ONLY.)</t>
  </si>
  <si>
    <t>ATTACHMENT 1 - ORDER SUMMARY</t>
  </si>
  <si>
    <t>• vSphere Standard (per CPU)</t>
  </si>
  <si>
    <t>• vSphere Enterprise (per CPU)</t>
  </si>
  <si>
    <t>• vSphere Enterprise Plus (per CPU)</t>
  </si>
  <si>
    <t>• vSphere Enterprise Plus w/ Cisco Nexus 1000V Bundle</t>
  </si>
  <si>
    <t>• vCenter Chargeback (per VM) - 25 VM Pack</t>
  </si>
  <si>
    <t>• vCenter Server Standard</t>
  </si>
  <si>
    <t>• vCenter Server Heartbeat</t>
  </si>
  <si>
    <t>• ThinApp Suite</t>
  </si>
  <si>
    <t>• vCenter Site Recovery Manager (per CPU)</t>
  </si>
  <si>
    <t>ENTITY NAME:</t>
  </si>
  <si>
    <t xml:space="preserve">      Or click here:</t>
  </si>
  <si>
    <t>vSPHERE for DESKTOP</t>
  </si>
  <si>
    <t>• Horizon Application Manager Perpetual Bundle: 10 Pack</t>
  </si>
  <si>
    <t>VS5-STD-ENT-UG-C</t>
  </si>
  <si>
    <t>VC-O5-VU10-C</t>
  </si>
  <si>
    <t>VC-O5-VU10-P-SSS-C</t>
  </si>
  <si>
    <t>VC-O5-VU100-C</t>
  </si>
  <si>
    <t>VC-O5-VU100-P-SSS-C</t>
  </si>
  <si>
    <t>HZN-OPR-10-P-SSS-C</t>
  </si>
  <si>
    <t>VS5-DT100VM-C</t>
  </si>
  <si>
    <t>VS5-DT100VM-P-SSS-C</t>
  </si>
  <si>
    <t>VC-CMW-C</t>
  </si>
  <si>
    <t>VC-CMW-P-SSS-C</t>
  </si>
  <si>
    <t>• vCenter Configuration Manager Workstation - Linux/Windows</t>
  </si>
  <si>
    <t>STATE OF OHIO VIRTUALIZATION PROGRAM ORDER FORM</t>
  </si>
  <si>
    <t>• vSphere Essentials Plus (3 hosts)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</si>
  <si>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For 3 hosts.  Max 2 processors per host.</t>
    </r>
  </si>
  <si>
    <t>• vCloud Networking and Security Standard (25 VM Pack)</t>
  </si>
  <si>
    <t>CL5-NSSTD25-P-SSS-C</t>
  </si>
  <si>
    <t>• vCloud Networking and Security Advanced (25 VM Pack)</t>
  </si>
  <si>
    <t>CL5-NSADV25-P-SSS-C</t>
  </si>
  <si>
    <t>• vCloud Suite Standard</t>
  </si>
  <si>
    <t>CL5-STD-C</t>
  </si>
  <si>
    <t>CL5-STD-P-SSS-C</t>
  </si>
  <si>
    <t>• vCloud Suite Advanced</t>
  </si>
  <si>
    <t>CL5-ADV-C</t>
  </si>
  <si>
    <t>CL5-ADV-P-SSS-C</t>
  </si>
  <si>
    <t>• vCloud Suite Enterprise</t>
  </si>
  <si>
    <t>CL5-ENT-C</t>
  </si>
  <si>
    <t>CL5-ENT-P-SSS-C</t>
  </si>
  <si>
    <t>CL5-CSTD-CADV-UG-C</t>
  </si>
  <si>
    <t>CL5-CSTD-CENT-UG-C</t>
  </si>
  <si>
    <t>CL5-CADV-CENT-UG-C</t>
  </si>
  <si>
    <t>CL5-VSTD-CSTD-UG-C</t>
  </si>
  <si>
    <t>CL5-VSTD-CADV-UG-C</t>
  </si>
  <si>
    <t>CL5-VSTD-CENT-UG-C</t>
  </si>
  <si>
    <t>CL5-VENT-CSTD-UG-C</t>
  </si>
  <si>
    <t>CL5-VENT-CADV-UG-C</t>
  </si>
  <si>
    <t>CL5-VENT-CENT-UG-C</t>
  </si>
  <si>
    <t>CL5-VEPL-CSTD-UG-C</t>
  </si>
  <si>
    <t>CL5-VEPL-CADV-UG-C</t>
  </si>
  <si>
    <t>CL5-VEPL-CENT-UG-C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</si>
  <si>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Max 3 hosts, 2 processors per host.</t>
    </r>
  </si>
  <si>
    <t>VCS5-FND-STD-UG-C</t>
  </si>
  <si>
    <t>• Fusion Professional Edition, ESD  (SnS is optional)</t>
  </si>
  <si>
    <t>• Mirage Bundle for 10 named Users</t>
  </si>
  <si>
    <t>MG-10-BUN-P-SSS-C</t>
  </si>
  <si>
    <t>• Workstation - Windows/Linux (SnS is optional)</t>
  </si>
  <si>
    <t>• Cisco Nexus 1000V (per CPU)</t>
  </si>
  <si>
    <t>• vCenter Server Foundation (3 hosts)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</si>
  <si>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4 (100 managed systems).</t>
    </r>
  </si>
  <si>
    <r>
      <rPr>
        <b/>
        <sz val="9"/>
        <color indexed="8"/>
        <rFont val="Arial"/>
        <family val="2"/>
      </rPr>
      <t xml:space="preserve">NOTE:  </t>
    </r>
    <r>
      <rPr>
        <sz val="9"/>
        <color indexed="8"/>
        <rFont val="Arial"/>
        <family val="2"/>
      </rPr>
      <t>Minimum initial purchase quantity of 12 (300 concurrent connections).</t>
    </r>
  </si>
  <si>
    <t xml:space="preserve">   *All products require that the license and maintenance be purchased from OARnet.  (All support is provided at the Production Level.)</t>
  </si>
  <si>
    <t>EXISTING LICENSE UPGRADES</t>
  </si>
  <si>
    <t>• vCloud Automation Center Development Kit - per Instance</t>
  </si>
  <si>
    <t>VS5-MENT-AK-P-SSS-C</t>
  </si>
  <si>
    <t>VS5-MEPL-AK-P-SSS-C</t>
  </si>
  <si>
    <t>vSPHERE DATA PROTECTION</t>
  </si>
  <si>
    <t>VS5-DPA-C</t>
  </si>
  <si>
    <t>VS5-DPA-P-SSS-C</t>
  </si>
  <si>
    <t>VC56-STD25-C</t>
  </si>
  <si>
    <t>VC56-STD25-P-SSS-C</t>
  </si>
  <si>
    <t>VC56-ADV25-C</t>
  </si>
  <si>
    <t>VC56-ADV25-P-SSS-C</t>
  </si>
  <si>
    <t>VC56-ENT25-C</t>
  </si>
  <si>
    <t>VC56-ADV-ENT-UG-C</t>
  </si>
  <si>
    <t>VC56-STD-ADV-UG-C</t>
  </si>
  <si>
    <t>VC56-STD-ENT-UG-C</t>
  </si>
  <si>
    <t>HZ-WSP-10-P-SSS-C</t>
  </si>
  <si>
    <t>HZ-WSP-100-P-SSS-C</t>
  </si>
  <si>
    <t>HZ-MRG-10-P-SSS-C</t>
  </si>
  <si>
    <t>HZ-MRG-100-P-SSS-C</t>
  </si>
  <si>
    <t>VF-DD2-25VM-C</t>
  </si>
  <si>
    <t>VF-DD2-25VM-P-SSS-C</t>
  </si>
  <si>
    <t>HORIZON VIEW</t>
  </si>
  <si>
    <t>• vSphere Data Protection Advanced (per processor)</t>
  </si>
  <si>
    <t>• Horizon Workspace 10 Pack</t>
  </si>
  <si>
    <t>• Horizon Workspace 100 Pack</t>
  </si>
  <si>
    <t>• Horizon Mirage 10 Pack</t>
  </si>
  <si>
    <t>• Horizon Mirage 100 Pack</t>
  </si>
  <si>
    <t>• Horizon View 5 Bundle: 10 Pack</t>
  </si>
  <si>
    <t>• Horizon View 5 Bundle: 100 Pack</t>
  </si>
  <si>
    <t>VC56-ENT25-P-SSS-C</t>
  </si>
  <si>
    <t>• vSphere w/ Operations Mgmt Enterprise Acceleration Kit</t>
  </si>
  <si>
    <t>• vSphere w/ Operations Mgmt Enterprise Plus Acceleration Kit</t>
  </si>
  <si>
    <t>• Horizon View 5 Add-On: 10 Pack</t>
  </si>
  <si>
    <t>• Horizon View 5 Add-On: 100 Pack</t>
  </si>
  <si>
    <t>Horizon View</t>
  </si>
  <si>
    <r>
      <rPr>
        <b/>
        <sz val="9"/>
        <rFont val="Arial"/>
        <family val="2"/>
      </rPr>
      <t xml:space="preserve">  </t>
    </r>
    <r>
      <rPr>
        <b/>
        <u val="single"/>
        <sz val="10"/>
        <color indexed="10"/>
        <rFont val="Arial"/>
        <family val="2"/>
      </rP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The maintenance (SnS) cost for upgrades are TBD. Before you request a PO, please contact your OARnet representative for an SnS upgrade cost.</t>
    </r>
  </si>
  <si>
    <t>IT BUSINESS/FINANCIAL MANAGEMENT</t>
  </si>
  <si>
    <t>DF-ITBM-FND-C</t>
  </si>
  <si>
    <t>DF-ITBM-FND-P-SSS-C</t>
  </si>
  <si>
    <t>VC-LIS-25-C</t>
  </si>
  <si>
    <t>VC-LIS-25-P-SSS-C</t>
  </si>
  <si>
    <t>VS5-OSTD-CADV-UG-C</t>
  </si>
  <si>
    <t>VS5-OSTD-CENT-UG-C</t>
  </si>
  <si>
    <t>VS5-OENT-CADV-UG-C</t>
  </si>
  <si>
    <t>VS5-OENT-CENT-UG-C</t>
  </si>
  <si>
    <t>VS5-OEPL-CADV-UG-C</t>
  </si>
  <si>
    <t>VS5-OEPL-CENT-UG-C</t>
  </si>
  <si>
    <t>VS5-OSTD-C</t>
  </si>
  <si>
    <t>VS5-OSTD-P-SSS-C</t>
  </si>
  <si>
    <t>VS5-OENT-C</t>
  </si>
  <si>
    <t>VS5-OENT-P-SSS-C</t>
  </si>
  <si>
    <t>VS5-OEPL-C</t>
  </si>
  <si>
    <t>VS5-OEPL-P-SSS-C</t>
  </si>
  <si>
    <t>VS5-STD-OSTD-UG-C</t>
  </si>
  <si>
    <t>VS5-STD-OENT-UG-C</t>
  </si>
  <si>
    <t>VS5-STD-OEPL-UG-C</t>
  </si>
  <si>
    <t>VS5-ENT-OENT-UG-C</t>
  </si>
  <si>
    <t>VS5-ENT-OEPL-UG-C</t>
  </si>
  <si>
    <t>VS5-EPL-OEPL-UG-C</t>
  </si>
  <si>
    <t>VS5-OSTD-OENT-UG-C</t>
  </si>
  <si>
    <t>VS5-OSTD-OEPL-UG-C</t>
  </si>
  <si>
    <t>VS5-OENT-OEPL-UG-C</t>
  </si>
  <si>
    <t>VS5-ESP-KIT-C</t>
  </si>
  <si>
    <t>VS5-ESP-KIT-P-SSS-C</t>
  </si>
  <si>
    <t>VS5-ES-ESPL-UG-C</t>
  </si>
  <si>
    <t>FUS6-PRO-P-SSS-C</t>
  </si>
  <si>
    <t>THIN5-STE-C</t>
  </si>
  <si>
    <t>THIN5-STE-P-SSS-C</t>
  </si>
  <si>
    <t>THIN5-100PK-C</t>
  </si>
  <si>
    <t>THIN5-100PK-P-SSS-C</t>
  </si>
  <si>
    <t>NEW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</si>
  <si>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Minimum initial purchase quantity of 4 (100 OSIs) required.</t>
    </r>
  </si>
  <si>
    <t>VS5-OEPL-CSTD-UG-C</t>
  </si>
  <si>
    <t>VS5-OENT-CSTD-UG-C</t>
  </si>
  <si>
    <t>VS5-OSTD-CSTD-UG-C</t>
  </si>
  <si>
    <t>VS5-RBES10-C</t>
  </si>
  <si>
    <t>VS5-RBES10-P-SSS-C</t>
  </si>
  <si>
    <t>VS5-RBESP10-C</t>
  </si>
  <si>
    <t>VS5-RBESP10-P-SSS-C</t>
  </si>
  <si>
    <t>VS5-RBES-ESP10-UG-C</t>
  </si>
  <si>
    <t>VS5-HYP-OENT-UG-C</t>
  </si>
  <si>
    <t>VS5-HYP-OEPL-UG-C</t>
  </si>
  <si>
    <t>VS5-HYP-OSTD-UG-C</t>
  </si>
  <si>
    <t>1 yr SnS Fee</t>
  </si>
  <si>
    <t>• vSphere Essentials Kit - Retail &amp; Branch Offices (10 CPUs)</t>
  </si>
  <si>
    <t>• vSphere Essentials Plus Kit - Retail &amp; Branch Offices (10 CPUs)</t>
  </si>
  <si>
    <t>CA6-DEVK-C</t>
  </si>
  <si>
    <t>CA6-DEVK-P-SSS-C</t>
  </si>
  <si>
    <t>CA6-ENT25-C</t>
  </si>
  <si>
    <t>CA6-ENT25-P-SSS-C</t>
  </si>
  <si>
    <t>CA6-AUTDT25-C</t>
  </si>
  <si>
    <t>CA6-AUTDT25-P-SSS-C</t>
  </si>
  <si>
    <t>• vCloud Director (25 VM Pack)</t>
  </si>
  <si>
    <t>VC-CD-25VM-P-SSS-C</t>
  </si>
  <si>
    <t>CA6-ADV25-C -P-SSS-C</t>
  </si>
  <si>
    <t>CA6-ADV25-C</t>
  </si>
  <si>
    <r>
      <rPr>
        <sz val="8"/>
        <color indexed="8"/>
        <rFont val="Arial"/>
        <family val="2"/>
      </rPr>
      <t>Purchase Orders must be submitted with this form. Vendor address on Purchase Order must be OARnet’s address:</t>
    </r>
    <r>
      <rPr>
        <b/>
        <sz val="8"/>
        <color indexed="8"/>
        <rFont val="Arial"/>
        <family val="2"/>
      </rPr>
      <t xml:space="preserve"> 1224 Kinnear Rd., Columbus, OH  43212
</t>
    </r>
    <r>
      <rPr>
        <sz val="8"/>
        <color indexed="8"/>
        <rFont val="Arial"/>
        <family val="2"/>
      </rPr>
      <t>Credit Card payment is accepted at time of order placement for a maximum of $10,000.</t>
    </r>
  </si>
  <si>
    <r>
      <rPr>
        <b/>
        <sz val="8"/>
        <rFont val="Arial"/>
        <family val="2"/>
      </rPr>
      <t>Submit VMware Order Form &amp; PO to:</t>
    </r>
    <r>
      <rPr>
        <b/>
        <sz val="8"/>
        <color indexed="60"/>
        <rFont val="Arial"/>
        <family val="2"/>
      </rPr>
      <t xml:space="preserve">
ATTN: Client Services Team</t>
    </r>
    <r>
      <rPr>
        <sz val="8"/>
        <rFont val="Arial"/>
        <family val="2"/>
      </rPr>
      <t xml:space="preserve">
 E-mail (as PDF): 
     vmware-stateofohio@oar.net
 Fax: 
     614-292-9390 
 Mail: 
     1224 Kinnear Rd.
     Columbus, OH 43212
</t>
    </r>
  </si>
  <si>
    <t>• ThinApp Client</t>
  </si>
  <si>
    <t>THIN4-CL-P-SSS-C</t>
  </si>
  <si>
    <t>• vSphere w/ Operations Mgmt Standard Acceleration Kit</t>
  </si>
  <si>
    <t>VS5-MSTD-AK-C</t>
  </si>
  <si>
    <t>VS5-MSTD-AK-P-SSS-C</t>
  </si>
  <si>
    <t>VS5-ES-MSTD-AK-UG-C</t>
  </si>
  <si>
    <t>VS5-ESP-MSTD-AK-UG-C</t>
  </si>
  <si>
    <t>DF-ITFM5-C</t>
  </si>
  <si>
    <t>DF-ITFM5-P-SSS-C</t>
  </si>
  <si>
    <t>• IT Business Management Additional User</t>
  </si>
  <si>
    <t>• IT Business Management Read-Only</t>
  </si>
  <si>
    <t>• IT Financial Management Additional User</t>
  </si>
  <si>
    <t>• IT Financial Management Read-Only</t>
  </si>
  <si>
    <t>DF-ITBM-ADD-C</t>
  </si>
  <si>
    <t>DF-ITBM-P-SSS-C</t>
  </si>
  <si>
    <t>DF-ITBM5-C</t>
  </si>
  <si>
    <t>DF-ITBM5-P-SSS-C</t>
  </si>
  <si>
    <t>DF-ITFM-FND-C</t>
  </si>
  <si>
    <t>DF-ITFM-FND-P-SSS-C</t>
  </si>
  <si>
    <t>DF-ITFM-ADD-C</t>
  </si>
  <si>
    <t>DF-ITFM-ADD-P-SSS-C</t>
  </si>
  <si>
    <t>WS10-LW-UG-CE</t>
  </si>
  <si>
    <t>NSX vSPHERE</t>
  </si>
  <si>
    <t>NX-VS-C</t>
  </si>
  <si>
    <t>NX-VS-P-SSS-C</t>
  </si>
  <si>
    <t>NX-CLAD-C</t>
  </si>
  <si>
    <t>NX-CLAD-P-SSS-C</t>
  </si>
  <si>
    <t>VIRTUAL SAN</t>
  </si>
  <si>
    <t>ST-VSAN-C</t>
  </si>
  <si>
    <t>ST-VSAN-P-SSS-C</t>
  </si>
  <si>
    <t>ST-VSAND10-C</t>
  </si>
  <si>
    <t>ST-VSAND10-P-SSS-C</t>
  </si>
  <si>
    <t>ST-VSAND100-C</t>
  </si>
  <si>
    <t>ST-VSAND100-P-SSS-C</t>
  </si>
  <si>
    <t>HZ-STD-10-C</t>
  </si>
  <si>
    <t>HZ-STD-10-P-SSS-C</t>
  </si>
  <si>
    <t>HZ-STD-100-C</t>
  </si>
  <si>
    <t>HZ-STD-100-P-SSS-C</t>
  </si>
  <si>
    <t>HZ-ADVC-10-C</t>
  </si>
  <si>
    <t>HZ-ADVC-10-P-SSS-C</t>
  </si>
  <si>
    <t>HZ-ADVC-100-C</t>
  </si>
  <si>
    <t>HZ-ADVC-100-P-SSS-C</t>
  </si>
  <si>
    <t>HZ-ADVN-10-C</t>
  </si>
  <si>
    <t>HZ-ADVN-10-P-SSS-C</t>
  </si>
  <si>
    <t>HZ-ADVN-100-C</t>
  </si>
  <si>
    <t>HZ-ADVN-100-P-SSS-C</t>
  </si>
  <si>
    <t>HZ-ENTC-10-C</t>
  </si>
  <si>
    <t>HZ-ENTC-10-P-SSS-C</t>
  </si>
  <si>
    <t>HZ-ENTC-100-C</t>
  </si>
  <si>
    <t>HZ-ENTC-100-P-SSS-C</t>
  </si>
  <si>
    <t>HZ-ENTN-10-C</t>
  </si>
  <si>
    <t>HZ-ENTN-10-P-SSS-C</t>
  </si>
  <si>
    <t>HZ-ENTN-100-C</t>
  </si>
  <si>
    <t>HZ-ENTN-100-P-SSS-C</t>
  </si>
  <si>
    <t>HZ-MRG-ADVN-10-UG-C</t>
  </si>
  <si>
    <t>HZ-MRG-ADVN-100-UG-C</t>
  </si>
  <si>
    <t>HZ-VU-ADVC-10-UG-C</t>
  </si>
  <si>
    <t>HZ-VU-ADVC-100-UG-C</t>
  </si>
  <si>
    <t>HZ-VU-ENTC-10-UG-C</t>
  </si>
  <si>
    <t>HZ-VU-ENTC-100-UG-C</t>
  </si>
  <si>
    <t>HZ-ADVC-ENTC-10-UG-C</t>
  </si>
  <si>
    <t>HZ-ADV-ENTC-100-UG-C</t>
  </si>
  <si>
    <t>HZ-ADVN-ENTN-10-UG-C</t>
  </si>
  <si>
    <t>HZ-ADV-ENTN-100-UG-C</t>
  </si>
  <si>
    <t>NSX vSphere</t>
  </si>
  <si>
    <t>Virtual SAN</t>
  </si>
  <si>
    <t xml:space="preserve">• NSX vSphere  </t>
  </si>
  <si>
    <t>• NSX vSphere - vCloud Suite Add-on</t>
  </si>
  <si>
    <t>• Virtual SAN for 1-Processor</t>
  </si>
  <si>
    <t>Version 25</t>
  </si>
  <si>
    <t>Billing Contact</t>
  </si>
  <si>
    <t>CUSTOMER:</t>
  </si>
  <si>
    <t>Entity / Customer / End User Name:</t>
  </si>
  <si>
    <r>
      <t xml:space="preserve">Portal Folder Name </t>
    </r>
    <r>
      <rPr>
        <b/>
        <i/>
        <sz val="10"/>
        <color indexed="8"/>
        <rFont val="Arial"/>
        <family val="2"/>
      </rPr>
      <t>(if known)</t>
    </r>
    <r>
      <rPr>
        <b/>
        <sz val="10"/>
        <color indexed="8"/>
        <rFont val="Arial"/>
        <family val="2"/>
      </rPr>
      <t>:</t>
    </r>
  </si>
  <si>
    <t xml:space="preserve">                                    Is the training a public course (open enrollment) or an on-site custom course? (Check one)</t>
  </si>
  <si>
    <t>HZ-DS-100-C</t>
  </si>
  <si>
    <t>HZ-DS-100-P-SSS-C</t>
  </si>
  <si>
    <t>WSP-10-C</t>
  </si>
  <si>
    <t>WSP-10-P-SSS-C</t>
  </si>
  <si>
    <t>WSP-100-C</t>
  </si>
  <si>
    <t>WSP-100-P-SSS-C</t>
  </si>
  <si>
    <t>HZ-STD-A10-C</t>
  </si>
  <si>
    <t>HZ-STD-A10-P-SSS-C</t>
  </si>
  <si>
    <t>HZ-STD-A100-C</t>
  </si>
  <si>
    <t>HZ-STD-A100-P-SSS-C</t>
  </si>
  <si>
    <t>HZ-MG5-ADVC-10-UG-C</t>
  </si>
  <si>
    <t>HZ-MG5-ADVC-100-UG-C</t>
  </si>
  <si>
    <t>HZ-VAD-ADVC-10-UG-C</t>
  </si>
  <si>
    <t>HZ-VAD-ADVC-100-UG-C</t>
  </si>
  <si>
    <t>HZ-VAD-ENTC-10-UG-C</t>
  </si>
  <si>
    <t>HZ-VAD-ENTC-100-UG-C</t>
  </si>
  <si>
    <t>HZ-ENTA-STDA10-UG-C</t>
  </si>
  <si>
    <t>HZ-ENTA-STDA100-UG-C</t>
  </si>
  <si>
    <t>HZ-WSP-ADVN-10-UG-C</t>
  </si>
  <si>
    <t>HZ-WSP-ADVN-100-UG-C</t>
  </si>
  <si>
    <t>HZ-CL-STDA10-UG-C</t>
  </si>
  <si>
    <t>BM-STD25-C</t>
  </si>
  <si>
    <t>BM-STD25-P-SSS-C</t>
  </si>
  <si>
    <t>VC-EPIC-C</t>
  </si>
  <si>
    <t>VC-EPIC-P-SSS-C</t>
  </si>
  <si>
    <t>VC-LIS-CPU-C</t>
  </si>
  <si>
    <t>VC-LIS-CPU-P-SSS-C</t>
  </si>
  <si>
    <t>VS5-DPA-BUN-C</t>
  </si>
  <si>
    <t>VS5-DPA-BUN-P-SSS-C</t>
  </si>
  <si>
    <t>VS5-VENT-AK-C</t>
  </si>
  <si>
    <t>VS5-VENT-AK-P-SSS-C</t>
  </si>
  <si>
    <t>VS5-VEPL-AK-C</t>
  </si>
  <si>
    <t>VS5-VEPL-AK-P-SSS-C</t>
  </si>
  <si>
    <t>VS5-ESP-VENT-AK-UG-C</t>
  </si>
  <si>
    <t>VS5-VENTAK-2M-PSSS-C</t>
  </si>
  <si>
    <t>VS5-ESP-VEPL-AK-UG-C</t>
  </si>
  <si>
    <t>VS5-VEPLAK-2M-PSSS-C</t>
  </si>
  <si>
    <t>VS5-ES-VENT-AK-UG-C</t>
  </si>
  <si>
    <t>VS5-ES-VEPL-AK-UG-C</t>
  </si>
  <si>
    <t>VS5-RBADV25-C</t>
  </si>
  <si>
    <t>VS5-RBADV25-P-SSS-C</t>
  </si>
  <si>
    <t>VS5-RBSTD25-C</t>
  </si>
  <si>
    <t>VS5-RBSTD25-P-SSS-C</t>
  </si>
  <si>
    <t>VS5-RBSTD-ADV25-UG-C</t>
  </si>
  <si>
    <t>V-MCC-PL-ANY-DEV-C</t>
  </si>
  <si>
    <t>V-MCC-MF-ANY-DEV-C</t>
  </si>
  <si>
    <t>V-MS-PL-DEV-LT-C</t>
  </si>
  <si>
    <t>V-MS-MF-DEV-LT-C</t>
  </si>
  <si>
    <t>V-MS-PL-DEV-RG-C</t>
  </si>
  <si>
    <t>V-MS-MF-DEV-RG-C</t>
  </si>
  <si>
    <t>V-GMS-PL-DEV-C</t>
  </si>
  <si>
    <t>V-GMS-MF-DEV-C</t>
  </si>
  <si>
    <t>V-OMS-PL-DEV-C</t>
  </si>
  <si>
    <t>V-OMS-MF-DEV-C</t>
  </si>
  <si>
    <t>V-BMS-PL-DEV-C</t>
  </si>
  <si>
    <t>V-BMS-MF-DEV-C</t>
  </si>
  <si>
    <t>V-YMS-PL-DEV-C</t>
  </si>
  <si>
    <t>V-YMS-MF-DEV-C</t>
  </si>
  <si>
    <t>V-UPG-MCV-PL-MCC-C</t>
  </si>
  <si>
    <t>V-UPG-MCV-MF-MCC-C</t>
  </si>
  <si>
    <t>V-UPG-MDMMCV-PLYMS-C</t>
  </si>
  <si>
    <t>V-UPG-MDMMCV-MFYMS-C</t>
  </si>
  <si>
    <t>V-UPG-GMS-PL-BMS-C</t>
  </si>
  <si>
    <t>V-UPG-GMS-MF-BMS-C</t>
  </si>
  <si>
    <t>V-UPG-GMS-PL-OMS-C</t>
  </si>
  <si>
    <t>V-UPG-GMS-MF-OMS-C</t>
  </si>
  <si>
    <t>V-UPG-GMS-PL-YMS-C</t>
  </si>
  <si>
    <t>V-UPG-GMS-MF-YMS-C</t>
  </si>
  <si>
    <t>V-UPG-OMS-PL-BMS-C</t>
  </si>
  <si>
    <t>V-UPG-OMS-MF-BMS-C</t>
  </si>
  <si>
    <t>V-UPG-OMS-PL-YMS-C</t>
  </si>
  <si>
    <t>V-UPG-OMS-MF-YMS-C</t>
  </si>
  <si>
    <t>V-UPG-BMS-PL-YMS-C</t>
  </si>
  <si>
    <t>V-UPG-BMS-MF-YMS-C</t>
  </si>
  <si>
    <t>VR-OIST-BUN-C</t>
  </si>
  <si>
    <t>VR-OIST-BUN-P-SSS-C</t>
  </si>
  <si>
    <t>VR-AT-ADV25-C</t>
  </si>
  <si>
    <t>VR-AT-ADV25-P-SSS-C</t>
  </si>
  <si>
    <t>VR-AT-ENT25-C</t>
  </si>
  <si>
    <t>VR-AT-ENT25-P-SSS-C</t>
  </si>
  <si>
    <t>VR-CMP-ADV-C</t>
  </si>
  <si>
    <t>VR-CMP-ADV-P-SSS-C</t>
  </si>
  <si>
    <t>VR-CMP-ENT-C</t>
  </si>
  <si>
    <t>VR-CMP-ENT-P-SSS-C</t>
  </si>
  <si>
    <t>VR-STD-CMPADV-UG-C</t>
  </si>
  <si>
    <t>VR-STD-CMPENT-UG-C</t>
  </si>
  <si>
    <t>VR-LIS-OIST-UG-C</t>
  </si>
  <si>
    <t>VR-LIS-CMPADV-UG-C</t>
  </si>
  <si>
    <t>VR-LIS-CMPENT-UG-C</t>
  </si>
  <si>
    <t>VR-OSTD-CMPADV-UG-C</t>
  </si>
  <si>
    <t>VR-OSTD-CMPENT-UG-C</t>
  </si>
  <si>
    <t>VR-OADV-CMPENT-UG-C</t>
  </si>
  <si>
    <t>VR-OADV-CMPADV-UG-C</t>
  </si>
  <si>
    <t>VR-OENT-CMPENT-UG-C</t>
  </si>
  <si>
    <t>VR-ADA-OIST-UG-C</t>
  </si>
  <si>
    <t>VR-CADV-CMPADV-UG-C</t>
  </si>
  <si>
    <t>VR-CADV-CMPENT-UG-C</t>
  </si>
  <si>
    <t>VR-CENT-CMPENT-UG-C</t>
  </si>
  <si>
    <t>VR-AT-ADV-ENT-UG-C</t>
  </si>
  <si>
    <t>VR-RADV-CMPENT-UG-C</t>
  </si>
  <si>
    <t>HORIZON DaaS</t>
  </si>
  <si>
    <t>HORIZON WORKSPACE</t>
  </si>
  <si>
    <t>vCENTER LOG INSIGHT</t>
  </si>
  <si>
    <t>AIRWATCH</t>
  </si>
  <si>
    <t>vREALIZE</t>
  </si>
  <si>
    <t>vCENTER CONFIGURATION MANAGER</t>
  </si>
  <si>
    <t>vCENTER OPERATIONS MANAGEMENT</t>
  </si>
  <si>
    <t>vCENTER SERVER</t>
  </si>
  <si>
    <t>vCENTER SITE RECOVERY</t>
  </si>
  <si>
    <t>vSPHERE REMOTE/BRANCH OFFICE</t>
  </si>
  <si>
    <t>• AirWatch by VMware Secure Content Locker Collaborate</t>
  </si>
  <si>
    <t>• AirWatch by VMware Management Suite for Laptops</t>
  </si>
  <si>
    <t>• AirWatch by VMware Management Suite for Rugged Devices</t>
  </si>
  <si>
    <t>• AirWatch by VMware Green Management Suite</t>
  </si>
  <si>
    <t>• AirWatch by VMware Orange Management Suite</t>
  </si>
  <si>
    <t>• AirWatch by VMware Blue Management Suite</t>
  </si>
  <si>
    <t>• AirWatch by VMware Yellow Management Suite</t>
  </si>
  <si>
    <t>• vCenter Log Insight per CPU</t>
  </si>
  <si>
    <t>• vRealize Operations Insight 5.8</t>
  </si>
  <si>
    <t>• vSphere Remote Office Branch Office Advanced (25 VM pack)</t>
  </si>
  <si>
    <t>• vSphere Remote Office Branch Office Standard (25 VM pack)</t>
  </si>
  <si>
    <t>• vSphere Data Protection Advanced Add-on for vSOM Accel Kit Bundle</t>
  </si>
  <si>
    <t>vSPHERE ESSENTIALS PLUS</t>
  </si>
  <si>
    <t>vSPHERE ESSENTIALS PLUS for RETAIL &amp; BRANCH OFFICES</t>
  </si>
  <si>
    <t>AIRWATCH SERCURE CONTENT LOCKER COLLABORATE</t>
  </si>
  <si>
    <t>AIRWATCH ORANGE MGMT SUITE</t>
  </si>
  <si>
    <t>AIRWATCH BLUE MGMT SUITE</t>
  </si>
  <si>
    <t>AIRWATCH YELLOW MGMT SUITE</t>
  </si>
  <si>
    <t xml:space="preserve">•••••••••••• vSPHERE •••••••••••• </t>
  </si>
  <si>
    <t xml:space="preserve">•••••••••••• WORKSTATION •••••••••••• </t>
  </si>
  <si>
    <t>• Upgrade: Fusion to Fusion Professional Edition, ESD</t>
  </si>
  <si>
    <t>• Upgrade: vCenter Server Foundation to Standard</t>
  </si>
  <si>
    <t>• Upgrade: vSphere w/ Ops Mgmt STD to vCloud Suite STD</t>
  </si>
  <si>
    <t>• Upgrade: vSphere w/ Ops Mgmt ENT to vCloud Suite STD</t>
  </si>
  <si>
    <t>• Upgrade: vSphere w/ Ops Mgmt STD to vCloud Suite ADV</t>
  </si>
  <si>
    <t>• Upgrade: vSphere w/ Ops Mgmt ENT to vCloud Suite ADV</t>
  </si>
  <si>
    <t>• Upgrade: vSphere w/ Ops Mgmt STD to vCloud Suite ENT</t>
  </si>
  <si>
    <t>• Upgrade: vSphere w/ Ops Mgmt ENT to vCloud Suite ENT</t>
  </si>
  <si>
    <t>• Upgrade: vSphere (RBO) Ess (10CPU) to Ess Plus (10CPU)</t>
  </si>
  <si>
    <t>• Upgrade: vSphere Hypervisor to vSphere w/ Ops Mgmt STD</t>
  </si>
  <si>
    <t>• Upgrade: vSphere STD to vSphere w/ Ops Mgmt STD</t>
  </si>
  <si>
    <t>• Upgrade: vSphere STD to vSphere w/ Ops Mgmt ENT</t>
  </si>
  <si>
    <t>• Upgrade: vSphere ENT to vSphere w/ Ops Mgmt ENT</t>
  </si>
  <si>
    <t>• Upgrade: vSphere Hypervisor to vSphere w/ Ops Mgmt ENT</t>
  </si>
  <si>
    <t>• Upgrade: vSphere Essentials to Essentials Plus Kit (3 hosts)</t>
  </si>
  <si>
    <t>• Upgrade: Workstation 9 to Workstation 10</t>
  </si>
  <si>
    <t>vSPHERE ENTERPRISE</t>
  </si>
  <si>
    <t>vSPHERE ENTERPRISE PLUS</t>
  </si>
  <si>
    <t>vSPHERE w/ OPS MGMT STANDARD</t>
  </si>
  <si>
    <t>vSPHERE w/ OPS MGMT ENTERPRISE</t>
  </si>
  <si>
    <t>vSPHERE w/ OPS MGMT ENTERPRISE PLUS</t>
  </si>
  <si>
    <t>vSPHERE w/ OPS MGMT STANDARD ACCELERATION KIT</t>
  </si>
  <si>
    <t>vSPHERE w/ OPS MGMT ENTERPRISE ACCELERATION KIT</t>
  </si>
  <si>
    <t>vSPHERE w/ OPS MGMT ENTERPRISE PLUS ACCELERATION KIT</t>
  </si>
  <si>
    <t>vREALIZE OPERATIONS INSIGHT</t>
  </si>
  <si>
    <t>vREALIZE AUTOMATION ENTERPRISE PUBLIC CLOUD EXTENSION</t>
  </si>
  <si>
    <t>vREALIZE CLOUD MGMT PLATFORM ADVANCED</t>
  </si>
  <si>
    <t>vREALIZE CLOUD MGMT PLATFORM ENTERPRISE</t>
  </si>
  <si>
    <t>vCLOUD SUITE STANDARD</t>
  </si>
  <si>
    <t>vCLOUD SUITE ADVANCED</t>
  </si>
  <si>
    <t>vCLOUD SUITE ENTERPRISE</t>
  </si>
  <si>
    <t>vCENTER SERVER STANDARD</t>
  </si>
  <si>
    <t>vCENTER SITE RECOVERY MANAGER ENTERPRISE</t>
  </si>
  <si>
    <t>vCENTER OPERATIONS MGMT SUITE ENTERPRISE</t>
  </si>
  <si>
    <t>vCENTER OPERATIONS MGMT SUITE ADVANCED</t>
  </si>
  <si>
    <t>HORIZON VIEW STANDARD ADD-ON</t>
  </si>
  <si>
    <t>HORIZON ADVANCED (NAMED USERS)</t>
  </si>
  <si>
    <t>HORIZON ADVANCED (CONCURRENT USERS)</t>
  </si>
  <si>
    <t>HORIZON ENTERPRISE (NAMED USERS)</t>
  </si>
  <si>
    <t>HORIZON ENTERPRISE (CONCURRENT USERS)</t>
  </si>
  <si>
    <t>• Upgrade: AirWatch Green Mgmt Suite to Orange Mgmt Suite</t>
  </si>
  <si>
    <t>• Upgrade: AirWatch Green Mgmt Suite to Blue Mgmt Suite</t>
  </si>
  <si>
    <t>• Upgrade: AirWatch Orange Mgmt Suite to Blue Mgmt Suite</t>
  </si>
  <si>
    <t>• Upgrade: AirWatch Green Mgmt Suite to Yellow Mgmt Suite</t>
  </si>
  <si>
    <t>• Upgrade: AirWatch Orange Mgmt Suite to Yellow Mgmt Suite</t>
  </si>
  <si>
    <t>• Upgrade: AirWatch Blue Mgmt Suite to Yellow Mgmt Suite</t>
  </si>
  <si>
    <t>• Upgrade: AirWatch MobileDev&amp;SecLockerView to Yellow Mgmt Suite</t>
  </si>
  <si>
    <t>• Upgrade: vSphere STD to vCloud Suite STD</t>
  </si>
  <si>
    <t>• Upgrade: vSphere ENT to vCloud Suite STD</t>
  </si>
  <si>
    <t>• Upgrade: vSphere ENT PLUS to vCloud Suite STD</t>
  </si>
  <si>
    <t>• Upgrade: vSphere w/ Ops Mgmt ENT PLUS to vCloud Suite STD</t>
  </si>
  <si>
    <t>• Upgrade: vCloud Suite STD to vCloud Suite ADV</t>
  </si>
  <si>
    <t>• Upgrade: vSphere STD to vCloud Suite ADV</t>
  </si>
  <si>
    <t>• Upgrade: vSphere ENT to vCloud Suite ADV</t>
  </si>
  <si>
    <t>• Upgrade: vSphere ENT PLUS to vCloud Suite ADV</t>
  </si>
  <si>
    <t>• Upgrade: vSphere w/ Ops Mgmt ENT PLUS to vCloud Suite ADV</t>
  </si>
  <si>
    <t>• Upgrade: vCloud Suite ADV to vCloud Suite ENT</t>
  </si>
  <si>
    <t>• Upgrade: vSphere ENT to vCloud Suite ENT</t>
  </si>
  <si>
    <t>• Upgrade: vCloud Suite STD to vCloud Suite ENT</t>
  </si>
  <si>
    <t>• Upgrade: vSphere STD to vCloud Suite ENT</t>
  </si>
  <si>
    <t>• Upgrade: vSphere ENT PLUS to vCloud Suite ENT</t>
  </si>
  <si>
    <t>• Upgrade: vSphere w/ Ops Mgmt ENT PLUS to vCloud Suite ENT</t>
  </si>
  <si>
    <t>• Upgrade: vCenter Ops Mgmt Suite STD to ADV</t>
  </si>
  <si>
    <t>• Upgrade: vCenter Ops Mgmt Suite STD to ENT</t>
  </si>
  <si>
    <t>• Upgrade: vCenter Ops Mgmt Suite ADV to ENT</t>
  </si>
  <si>
    <t>• Upgrade: vSphere STD to ENT</t>
  </si>
  <si>
    <t>• Upgrade: vSphere STD to ENT PLUS</t>
  </si>
  <si>
    <t>• Upgrade: vSphere ENT to ENT PLUS</t>
  </si>
  <si>
    <t>• Upgrade: vSphere ENT to ENT PLUS w/ Cisco Nexus 1000V</t>
  </si>
  <si>
    <t>• Upgrade: vSphere w/ Ops Mgmt STD to ENT</t>
  </si>
  <si>
    <t>• Upgrade: vSphere STD to vSphere w/ Ops Mgmt ENT PLUS</t>
  </si>
  <si>
    <t>• Upgrade: vSphere ENT to vSphere w/ Ops Mgmt ENT PLUS</t>
  </si>
  <si>
    <t>• Upgrade: vSphere ENT PL to vSphere w/ Ops Mgmt ENT PLUS</t>
  </si>
  <si>
    <t>• Upgrade: vSphere Hypervisor to vSphere w/ Ops Mgmt ENT PLUS</t>
  </si>
  <si>
    <t>• Upgrade: vSphere w/ Ops Mgmt STD to ENT PLUS</t>
  </si>
  <si>
    <t>• Upgrade: vSphere w/ Ops Mgmt ENT to ENT PLUS</t>
  </si>
  <si>
    <t xml:space="preserve">•••••••••••• vREALIZE •••••••••••• </t>
  </si>
  <si>
    <t xml:space="preserve">•••••••••••• vCLOUD •••••••••••• </t>
  </si>
  <si>
    <t xml:space="preserve">•••••••••••• vCENTER SITE RECOVERY •••••••••••• </t>
  </si>
  <si>
    <t xml:space="preserve">•••••••••••• vCENTER SERVER •••••••••••• </t>
  </si>
  <si>
    <t xml:space="preserve">•••••••••••• vCENTER OPERATIONS MANAGEMENT SUITE •••••••••••• </t>
  </si>
  <si>
    <t xml:space="preserve">•••••••••••• HORIZON •••••••••••• </t>
  </si>
  <si>
    <t xml:space="preserve">••••••••••••  FUSION •••••••••••• </t>
  </si>
  <si>
    <t xml:space="preserve">••••••••••••  AIRWATCH •••••••••••• </t>
  </si>
  <si>
    <t>UPGRADE Products &amp; Pricing (and Maintenance)</t>
  </si>
  <si>
    <t>vSPHERE ENTERPRISE PLUS w/ CISCO NEXUS 1000V</t>
  </si>
  <si>
    <t>• vSphere w/ Operations Management STD (per CPU)</t>
  </si>
  <si>
    <t>• vSphere w/ Operations Management ENT (per CPU)</t>
  </si>
  <si>
    <t>• vSphere w/ Operations Management ENT PLUS (per CPU)</t>
  </si>
  <si>
    <t>• vSphere w/ Operations Mgmt ENT Acceleration Kit (6 proc.)</t>
  </si>
  <si>
    <t>• vSphere w/ Operations Mgmt ENT PLUS Acceleration Kit (6 proc.)</t>
  </si>
  <si>
    <t>• Upgrade: AirWatchSecContentLockView to S.C.L. Collaborate</t>
  </si>
  <si>
    <t>• Upgrade: ThinAppClient to Horizon View STD Add-On (10pack)</t>
  </si>
  <si>
    <t>• Upgrade: HorizonViewENT Add-on to ViewSTDAdd-On (10pack)</t>
  </si>
  <si>
    <t>• Upgrade: HorizonViewENT Add-on to ViewSTDAdd-On (100pack)</t>
  </si>
  <si>
    <t>• Upgrade: Workspace to HorizonADV (10pk)(Named Users)</t>
  </si>
  <si>
    <t>• Upgrade: HorizonMirage to HorizonADV (10pk)(Named Users)</t>
  </si>
  <si>
    <t>• Upgrade: Workspace to HorizonADV (100pk)(Named Users)</t>
  </si>
  <si>
    <t>• Upgrade: HorizonMirage to HorizonADV (100pk)(Named Users)</t>
  </si>
  <si>
    <t>• Horizon DaaS On Premise Platform: 100-pack</t>
  </si>
  <si>
    <t>• Horizon View Standard Add-On: 10 pack (CCU)</t>
  </si>
  <si>
    <t>• Horizon View Standard Add-On: 100 pack (CCU)</t>
  </si>
  <si>
    <t>• Horizon View Standard Edition (10 pack) (CCU)</t>
  </si>
  <si>
    <t>• Horizon View Standard Edition (100 pack) (CCU)</t>
  </si>
  <si>
    <t>• Horizon Advanced Edition (10 pack) (CCU)</t>
  </si>
  <si>
    <t>• Horizon Advanced Edition (100 pack) (CCU)</t>
  </si>
  <si>
    <t>• Horizon Advanced Edition (10 pack) (Named Users)</t>
  </si>
  <si>
    <t>• Horizon Advanced Edition (100 pack) (Named Users)</t>
  </si>
  <si>
    <t>• Horizon Enterprise Edition (10 pack) (CCU)</t>
  </si>
  <si>
    <t>• Horizon Enterprise Edition (100 pack) (CCU)</t>
  </si>
  <si>
    <t>• Horizon Enterprise Edition (10 pack) (Named Users)</t>
  </si>
  <si>
    <t>• Horizon Enterprise Edition (100 pack) (Named Users)</t>
  </si>
  <si>
    <t>• Horizon Workspace Portal: 10 pack</t>
  </si>
  <si>
    <t>• Horizon Workspace Portal: 100 pack</t>
  </si>
  <si>
    <t>• IT Business Management Foundation package</t>
  </si>
  <si>
    <t>• IT Business Management Suite 1 Standard (25 OSI pack)</t>
  </si>
  <si>
    <t>• IT Financial Management Foundation package</t>
  </si>
  <si>
    <t>• ThinApp 4.x Client (100 pack)</t>
  </si>
  <si>
    <t>• Virtual SAN for Desktop (10 pack) CCU</t>
  </si>
  <si>
    <t>• Virtual SAN for Desktop (100 pack) CCU</t>
  </si>
  <si>
    <t>• vCenter Operations Mgmt Suite STD (25 VM pack)</t>
  </si>
  <si>
    <t>• vCenter Operations Management pack for EPIC</t>
  </si>
  <si>
    <t>• vCenter Operations Manager for View: 10 Concur. User pack</t>
  </si>
  <si>
    <t>• vCenter Operations Manager for View: 100 Concur. User pack</t>
  </si>
  <si>
    <t>• vCenter Log Insight (25 OSI pack)</t>
  </si>
  <si>
    <t>• vCenter Site Recovery Manager 5 Standard (25 VM pack)</t>
  </si>
  <si>
    <t>• vCenter Site Recovery Manager 5 Enterprise (25 VM pack)</t>
  </si>
  <si>
    <t>• vCloud Automation Center ADV (25 pack)</t>
  </si>
  <si>
    <t>• vCloud Automation Center Enterprise (25 OSI pack)</t>
  </si>
  <si>
    <t>• vCloud Automation Center for Desktop (25 pack)</t>
  </si>
  <si>
    <t>• vFabric Data Director 2.x License (25 VM pack)</t>
  </si>
  <si>
    <t>• vSphere Desktop (100 VM pack)</t>
  </si>
  <si>
    <t>• Upgrade: Horizon Mirage to Horizon ADV (10 pack) (CCU)</t>
  </si>
  <si>
    <t>• Upgrade: Horizon View Add-on to Horizon ADV (10 pack) (CCU)</t>
  </si>
  <si>
    <t>• Upgrade: Horizon View STD to ADV (10 pack) (CCU)</t>
  </si>
  <si>
    <t>• Upgrade: Horizon Mirage to Horizon ADV (100 pack) (CCU)</t>
  </si>
  <si>
    <t>• Upgrade: Horizon View Add-on to Horizon ADV (100 pack) (CCU)</t>
  </si>
  <si>
    <t>• Upgrade: Horizon View STD to ADV (100 pack) (CCU)</t>
  </si>
  <si>
    <t>• Upgrade: Horizon ADV to ENT (10 pack) (Named Users)</t>
  </si>
  <si>
    <t>• Upgrade: Horizon ADV to ENT (100 pack) (Named Users)</t>
  </si>
  <si>
    <t>• Upgrade: Horizon View Add-on to Horizon ENT (10 pack) (CCU)</t>
  </si>
  <si>
    <t>• Upgrade: Horizon View STD to ENT (10 pack) (CCU)</t>
  </si>
  <si>
    <t>• Upgrade: Horizon ADV to ENT (10 pack) (CCU)</t>
  </si>
  <si>
    <t>• Upgrade: Horizon View Add-on to Horizon ENT (100 pack) (CCU)</t>
  </si>
  <si>
    <t>• Upgrade: Horizon View STD to ENT (100 pack) (CCU)</t>
  </si>
  <si>
    <t>• Upgrade: Horizon ADV to ENT (100 pack) (CCU)</t>
  </si>
  <si>
    <t>• Upgrade: Site Recovery Manager - STD to ENT (25 VM pack)</t>
  </si>
  <si>
    <t>• Upgrade: vRealize Cloud Mgmt Platform 6 ADV to ENT (25 OSI pack)</t>
  </si>
  <si>
    <t>• vRealize Automation ADV Public Cloud Extension (25 OSI pack)</t>
  </si>
  <si>
    <t>• vRealize Automation ENT Public Cloud Extension (25 OSI pack)</t>
  </si>
  <si>
    <t>• vRealize Cloud Management Platform 6 ADV (25 OSI pack)</t>
  </si>
  <si>
    <t>• vRealize Cloud Management Platform 6 ENT (25 OSI pack)</t>
  </si>
  <si>
    <t>• vCenter Operations Mgmt Suite ADV (25 OperatingSysInstance pack)</t>
  </si>
  <si>
    <t>• vCenter Operations Mgmt Suite ENT (25 OperatingSysInstance pack)</t>
  </si>
  <si>
    <t>• Upgrade: vC.OpsMgmtADVadd-on(vSOM) to vRealizeOpsInsight 5.8</t>
  </si>
  <si>
    <t>• Upgrade: vC.LogInsight perCPU to vRealizeOperationsInsight 5.8</t>
  </si>
  <si>
    <t>• Upgrade: vRealizeAutoPublicCloudExt(25 OSI pack) ADV to ENT</t>
  </si>
  <si>
    <t>• Upgrade: ITBusMgmtSTD to vRealizeCloudMgmtADV (25 OSI)</t>
  </si>
  <si>
    <t>• Upgrade: vC.OpsMgmtSTD to vRealizeCloudMgmtADV (25 OSI)</t>
  </si>
  <si>
    <t>• Upgrade: vC.OpsMgmtADV to vRealizeCloudMgmtADV (25 OSI)</t>
  </si>
  <si>
    <t>• Upgrade: vC.LogInsight perOSI to vRealizeCloudMgmtADV (25 OSI)</t>
  </si>
  <si>
    <t>• Upgrade: vCloudAutoCtrADV to vRealizeCloudMgmtADV (25 OSI)</t>
  </si>
  <si>
    <t>• Upgrade: ITBusMgmtSuite STD to vRealizeCloudMgmtENT (25 OSI)</t>
  </si>
  <si>
    <t>• Upgrade: vC.OpsMgmtSuiteSTD to vRealizeCloudMgmtENT (25 OSI)</t>
  </si>
  <si>
    <t>• Upgrade: vC.OpsMgmtSuiteADV to vRealizeCloudMgmtENT (25 OSI)</t>
  </si>
  <si>
    <t>• Upgrade: vC.OpsMgmtSuiteENT to vRealizeCloudMgmtENT (25 OSI)</t>
  </si>
  <si>
    <t>• Upgrade: vC.LogInsight perOSI to vRealizeCloudMgmtENT (25 OSI)</t>
  </si>
  <si>
    <t>• Upgrade: vCloudAutoCtrADVSuite to vRealizeCloudMgmtENT (25 OSI)</t>
  </si>
  <si>
    <t>• Upgrade: vCloudAutoCtrENTSuite to vRealizeCloudMgmtENT (25 OSI)</t>
  </si>
  <si>
    <t>• Upgrade: vSphereEssent to vSphere w/OpsMgmt STD Accel Kit</t>
  </si>
  <si>
    <t>• Upgrade: vSphereEssentPlus to vSphere w/OpsMgmt STD Accel Kit</t>
  </si>
  <si>
    <t>• Upgrade: vSphereEssent to vSphere w/OpsMgmt ENT Accel Kit</t>
  </si>
  <si>
    <t>• Upgrade: vSphereEssentPlus to vSphere w/OpsMgmt ENT Accel Kit</t>
  </si>
  <si>
    <t>• Upgrade: vSphereEssentPl to vSphere w/OpsMgtENTPL Accel Kit</t>
  </si>
  <si>
    <t>• Upgrade: vSphereEssent to vSphere w/OpsMgt ENTPL Accel Kit</t>
  </si>
  <si>
    <t>• Upgrade: vSphereRemoteBranchOffice STD to ADV (25 VMs)</t>
  </si>
  <si>
    <t>Airwatch</t>
  </si>
  <si>
    <t>Horizon DaaS</t>
  </si>
  <si>
    <t>Horizon Workspace</t>
  </si>
  <si>
    <t>vCenter Log Insight</t>
  </si>
  <si>
    <t>vCenter Server</t>
  </si>
  <si>
    <t>vCenter Site Recovery</t>
  </si>
  <si>
    <t>vRealize</t>
  </si>
  <si>
    <t>vSphere for Desktop</t>
  </si>
  <si>
    <t>vSphere Data Protection</t>
  </si>
  <si>
    <t>vSphere Remote / Branch Office</t>
  </si>
  <si>
    <t>Horizon</t>
  </si>
  <si>
    <t>IT Bus. / Fin. Mgmt</t>
  </si>
  <si>
    <t>vCenter Operations Mgmt</t>
  </si>
  <si>
    <t>vCenter Configuration Mgr</t>
  </si>
  <si>
    <t>vCenter Ops Mgmt</t>
  </si>
  <si>
    <t>UPGRADE PRODUCTS</t>
  </si>
  <si>
    <t>GO TO RENEWALS</t>
  </si>
  <si>
    <t xml:space="preserve">                                       Click here for a Listt of courses and professional service options.</t>
  </si>
  <si>
    <t>If a public course, Listt location (City, State):</t>
  </si>
  <si>
    <t>Visit http://www.oar.net/services/vmware/docs/VMwareProfessionalServices.pdf for a Listt of courses and professional service options.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</si>
  <si>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25.</t>
    </r>
  </si>
  <si>
    <t xml:space="preserve">   NOTES:</t>
  </si>
  <si>
    <t xml:space="preserve">   All product support under this contract is at the VMware Production Level.</t>
  </si>
  <si>
    <t xml:space="preserve">   All products require the license and maintenance to be purchased from OARnet.</t>
  </si>
  <si>
    <t>vSPHERE ESSENTIALS KITS</t>
  </si>
  <si>
    <t>vSPHERE ACCELERATION KITS</t>
  </si>
  <si>
    <t>vSphere Acceleration Kits</t>
  </si>
  <si>
    <t>vSphere Essentials Kits</t>
  </si>
  <si>
    <t>• vSphere w/ Operations Mgmt STD Acceleration Kit</t>
  </si>
  <si>
    <t>• vSphere Essentials Plus Kit (3 hosts)</t>
  </si>
  <si>
    <t>UPGRADE</t>
  </si>
  <si>
    <t>RENEWAL</t>
  </si>
  <si>
    <t>FUS7-PRO-UG-C</t>
  </si>
  <si>
    <t>FUS-PRO-P-SSS-C</t>
  </si>
  <si>
    <t>FUS7-PRO-C</t>
  </si>
  <si>
    <t>WS11-LW-CE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</si>
</sst>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£&quot;* #,##0.00_-;\-&quot;£&quot;* #,##0.00_-;_-&quot;£&quot;* &quot;-&quot;??_-;_-@_-"/>
    <numFmt numFmtId="171" formatCode="00000"/>
    <numFmt numFmtId="172" formatCode="[$-409]h:mm:ss\ AM/PM"/>
    <numFmt numFmtId="173" formatCode="&quot; $&quot;#,##0.00\ ;&quot; $(&quot;#,##0.00\);&quot; $-&quot;#\ ;@\ "/>
    <numFmt numFmtId="174" formatCode="0.0"/>
    <numFmt numFmtId="175" formatCode="###0.00;###0.00"/>
    <numFmt numFmtId="176" formatCode="#,##0.00;#,##0.00"/>
    <numFmt numFmtId="177" formatCode="_(* #,##0_);_(* \(#,##0\);_(* &quot;-&quot;??_);_(@_)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i/>
      <sz val="11"/>
      <color indexed="60"/>
      <name val="Arial"/>
      <family val="2"/>
    </font>
    <font>
      <sz val="10.5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 Unicode MS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3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i/>
      <sz val="11"/>
      <color rgb="FFC00000"/>
      <name val="Arial"/>
      <family val="2"/>
    </font>
    <font>
      <sz val="10.5"/>
      <color theme="1"/>
      <name val="Arial"/>
      <family val="2"/>
    </font>
    <font>
      <b/>
      <sz val="13"/>
      <color theme="0"/>
      <name val="Arial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86" fillId="24" borderId="0" applyNumberFormat="0" applyBorder="0" applyAlignment="0" applyProtection="0"/>
    <xf numFmtId="0" fontId="27" fillId="25" borderId="0" applyNumberFormat="0" applyBorder="0" applyAlignment="0" applyProtection="0"/>
    <xf numFmtId="0" fontId="86" fillId="26" borderId="0" applyNumberFormat="0" applyBorder="0" applyAlignment="0" applyProtection="0"/>
    <xf numFmtId="0" fontId="27" fillId="17" borderId="0" applyNumberFormat="0" applyBorder="0" applyAlignment="0" applyProtection="0"/>
    <xf numFmtId="0" fontId="86" fillId="27" borderId="0" applyNumberFormat="0" applyBorder="0" applyAlignment="0" applyProtection="0"/>
    <xf numFmtId="0" fontId="27" fillId="19" borderId="0" applyNumberFormat="0" applyBorder="0" applyAlignment="0" applyProtection="0"/>
    <xf numFmtId="0" fontId="86" fillId="28" borderId="0" applyNumberFormat="0" applyBorder="0" applyAlignment="0" applyProtection="0"/>
    <xf numFmtId="0" fontId="27" fillId="29" borderId="0" applyNumberFormat="0" applyBorder="0" applyAlignment="0" applyProtection="0"/>
    <xf numFmtId="0" fontId="86" fillId="30" borderId="0" applyNumberFormat="0" applyBorder="0" applyAlignment="0" applyProtection="0"/>
    <xf numFmtId="0" fontId="27" fillId="31" borderId="0" applyNumberFormat="0" applyBorder="0" applyAlignment="0" applyProtection="0"/>
    <xf numFmtId="0" fontId="86" fillId="32" borderId="0" applyNumberFormat="0" applyBorder="0" applyAlignment="0" applyProtection="0"/>
    <xf numFmtId="0" fontId="27" fillId="33" borderId="0" applyNumberFormat="0" applyBorder="0" applyAlignment="0" applyProtection="0"/>
    <xf numFmtId="0" fontId="86" fillId="34" borderId="0" applyNumberFormat="0" applyBorder="0" applyAlignment="0" applyProtection="0"/>
    <xf numFmtId="0" fontId="27" fillId="35" borderId="0" applyNumberFormat="0" applyBorder="0" applyAlignment="0" applyProtection="0"/>
    <xf numFmtId="0" fontId="86" fillId="36" borderId="0" applyNumberFormat="0" applyBorder="0" applyAlignment="0" applyProtection="0"/>
    <xf numFmtId="0" fontId="27" fillId="37" borderId="0" applyNumberFormat="0" applyBorder="0" applyAlignment="0" applyProtection="0"/>
    <xf numFmtId="0" fontId="86" fillId="38" borderId="0" applyNumberFormat="0" applyBorder="0" applyAlignment="0" applyProtection="0"/>
    <xf numFmtId="0" fontId="27" fillId="39" borderId="0" applyNumberFormat="0" applyBorder="0" applyAlignment="0" applyProtection="0"/>
    <xf numFmtId="0" fontId="86" fillId="40" borderId="0" applyNumberFormat="0" applyBorder="0" applyAlignment="0" applyProtection="0"/>
    <xf numFmtId="0" fontId="27" fillId="29" borderId="0" applyNumberFormat="0" applyBorder="0" applyAlignment="0" applyProtection="0"/>
    <xf numFmtId="0" fontId="86" fillId="41" borderId="0" applyNumberFormat="0" applyBorder="0" applyAlignment="0" applyProtection="0"/>
    <xf numFmtId="0" fontId="27" fillId="31" borderId="0" applyNumberFormat="0" applyBorder="0" applyAlignment="0" applyProtection="0"/>
    <xf numFmtId="0" fontId="86" fillId="42" borderId="0" applyNumberFormat="0" applyBorder="0" applyAlignment="0" applyProtection="0"/>
    <xf numFmtId="0" fontId="27" fillId="43" borderId="0" applyNumberFormat="0" applyBorder="0" applyAlignment="0" applyProtection="0"/>
    <xf numFmtId="0" fontId="87" fillId="44" borderId="0" applyNumberFormat="0" applyBorder="0" applyAlignment="0" applyProtection="0"/>
    <xf numFmtId="0" fontId="28" fillId="5" borderId="0" applyNumberFormat="0" applyBorder="0" applyAlignment="0" applyProtection="0"/>
    <xf numFmtId="0" fontId="88" fillId="45" borderId="1" applyNumberFormat="0" applyAlignment="0" applyProtection="0"/>
    <xf numFmtId="0" fontId="29" fillId="46" borderId="2" applyNumberFormat="0" applyAlignment="0" applyProtection="0"/>
    <xf numFmtId="0" fontId="89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>
      <alignment/>
      <protection/>
    </xf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32" fillId="7" borderId="0" applyNumberFormat="0" applyBorder="0" applyAlignment="0" applyProtection="0"/>
    <xf numFmtId="0" fontId="93" fillId="0" borderId="5" applyNumberFormat="0" applyFill="0" applyAlignment="0" applyProtection="0"/>
    <xf numFmtId="0" fontId="33" fillId="0" borderId="6" applyNumberFormat="0" applyFill="0" applyAlignment="0" applyProtection="0"/>
    <xf numFmtId="0" fontId="94" fillId="0" borderId="7" applyNumberFormat="0" applyFill="0" applyAlignment="0" applyProtection="0"/>
    <xf numFmtId="0" fontId="34" fillId="0" borderId="8" applyNumberFormat="0" applyFill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50" borderId="1" applyNumberFormat="0" applyAlignment="0" applyProtection="0"/>
    <xf numFmtId="0" fontId="36" fillId="13" borderId="2" applyNumberFormat="0" applyAlignment="0" applyProtection="0"/>
    <xf numFmtId="0" fontId="98" fillId="0" borderId="11" applyNumberFormat="0" applyFill="0" applyAlignment="0" applyProtection="0"/>
    <xf numFmtId="0" fontId="37" fillId="0" borderId="12" applyNumberFormat="0" applyFill="0" applyAlignment="0" applyProtection="0"/>
    <xf numFmtId="0" fontId="99" fillId="51" borderId="0" applyNumberFormat="0" applyBorder="0" applyAlignment="0" applyProtection="0"/>
    <xf numFmtId="0" fontId="38" fillId="52" borderId="0" applyNumberFormat="0" applyBorder="0" applyAlignment="0" applyProtection="0"/>
    <xf numFmtId="0" fontId="26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101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24" fillId="0" borderId="1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15" fillId="0" borderId="19" xfId="0" applyFont="1" applyFill="1" applyBorder="1" applyAlignment="1" applyProtection="1">
      <alignment horizontal="center"/>
      <protection locked="0"/>
    </xf>
    <xf numFmtId="0" fontId="105" fillId="0" borderId="0" xfId="0" applyFont="1" applyFill="1" applyBorder="1" applyAlignment="1" applyProtection="1">
      <alignment horizontal="left"/>
      <protection/>
    </xf>
    <xf numFmtId="0" fontId="106" fillId="0" borderId="0" xfId="0" applyFont="1" applyFill="1" applyBorder="1" applyAlignment="1" applyProtection="1">
      <alignment horizontal="left" vertical="center" wrapText="1"/>
      <protection/>
    </xf>
    <xf numFmtId="0" fontId="106" fillId="0" borderId="20" xfId="0" applyFont="1" applyBorder="1" applyAlignment="1" applyProtection="1">
      <alignment/>
      <protection/>
    </xf>
    <xf numFmtId="0" fontId="107" fillId="0" borderId="21" xfId="0" applyFont="1" applyBorder="1" applyAlignment="1" applyProtection="1">
      <alignment horizontal="left" vertical="top"/>
      <protection/>
    </xf>
    <xf numFmtId="0" fontId="106" fillId="0" borderId="21" xfId="0" applyFont="1" applyBorder="1" applyAlignment="1" applyProtection="1">
      <alignment/>
      <protection/>
    </xf>
    <xf numFmtId="0" fontId="106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106" fillId="0" borderId="22" xfId="0" applyFont="1" applyFill="1" applyBorder="1" applyAlignment="1" applyProtection="1">
      <alignment/>
      <protection/>
    </xf>
    <xf numFmtId="0" fontId="10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0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9" fillId="0" borderId="0" xfId="0" applyFont="1" applyBorder="1" applyAlignment="1" applyProtection="1">
      <alignment horizontal="right"/>
      <protection/>
    </xf>
    <xf numFmtId="0" fontId="109" fillId="0" borderId="23" xfId="0" applyFont="1" applyBorder="1" applyAlignment="1" applyProtection="1">
      <alignment horizontal="right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106" fillId="0" borderId="25" xfId="75" applyNumberFormat="1" applyFont="1" applyFill="1" applyBorder="1" applyAlignment="1" applyProtection="1">
      <alignment vertical="center"/>
      <protection/>
    </xf>
    <xf numFmtId="7" fontId="106" fillId="0" borderId="26" xfId="75" applyNumberFormat="1" applyFont="1" applyFill="1" applyBorder="1" applyAlignment="1" applyProtection="1">
      <alignment horizontal="right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64" fontId="106" fillId="0" borderId="29" xfId="75" applyNumberFormat="1" applyFont="1" applyFill="1" applyBorder="1" applyAlignment="1" applyProtection="1">
      <alignment vertical="center"/>
      <protection/>
    </xf>
    <xf numFmtId="7" fontId="106" fillId="0" borderId="30" xfId="75" applyNumberFormat="1" applyFont="1" applyFill="1" applyBorder="1" applyAlignment="1" applyProtection="1">
      <alignment horizontal="right" vertical="center" wrapText="1"/>
      <protection/>
    </xf>
    <xf numFmtId="0" fontId="106" fillId="0" borderId="24" xfId="0" applyFont="1" applyFill="1" applyBorder="1" applyAlignment="1" applyProtection="1">
      <alignment horizontal="center" vertical="center"/>
      <protection locked="0"/>
    </xf>
    <xf numFmtId="164" fontId="106" fillId="0" borderId="25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horizontal="right" vertical="center" wrapText="1"/>
      <protection locked="0"/>
    </xf>
    <xf numFmtId="164" fontId="106" fillId="0" borderId="29" xfId="75" applyNumberFormat="1" applyFont="1" applyFill="1" applyBorder="1" applyAlignment="1" applyProtection="1">
      <alignment horizontal="right" vertical="center" wrapText="1"/>
      <protection locked="0"/>
    </xf>
    <xf numFmtId="7" fontId="106" fillId="55" borderId="32" xfId="75" applyNumberFormat="1" applyFont="1" applyFill="1" applyBorder="1" applyAlignment="1" applyProtection="1">
      <alignment vertical="center"/>
      <protection/>
    </xf>
    <xf numFmtId="7" fontId="106" fillId="55" borderId="33" xfId="75" applyNumberFormat="1" applyFont="1" applyFill="1" applyBorder="1" applyAlignment="1" applyProtection="1">
      <alignment vertical="center"/>
      <protection/>
    </xf>
    <xf numFmtId="7" fontId="106" fillId="55" borderId="34" xfId="75" applyNumberFormat="1" applyFont="1" applyFill="1" applyBorder="1" applyAlignment="1" applyProtection="1">
      <alignment vertical="center"/>
      <protection/>
    </xf>
    <xf numFmtId="7" fontId="106" fillId="0" borderId="25" xfId="75" applyNumberFormat="1" applyFont="1" applyFill="1" applyBorder="1" applyAlignment="1" applyProtection="1">
      <alignment horizontal="right" vertical="center" wrapText="1"/>
      <protection/>
    </xf>
    <xf numFmtId="7" fontId="106" fillId="0" borderId="29" xfId="75" applyNumberFormat="1" applyFont="1" applyFill="1" applyBorder="1" applyAlignment="1" applyProtection="1">
      <alignment horizontal="right" vertical="center" wrapText="1"/>
      <protection/>
    </xf>
    <xf numFmtId="0" fontId="110" fillId="53" borderId="31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top"/>
      <protection/>
    </xf>
    <xf numFmtId="8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64" fontId="106" fillId="4" borderId="33" xfId="0" applyNumberFormat="1" applyFont="1" applyFill="1" applyBorder="1" applyAlignment="1" applyProtection="1">
      <alignment horizontal="right" vertical="center"/>
      <protection/>
    </xf>
    <xf numFmtId="0" fontId="10" fillId="4" borderId="35" xfId="0" applyFont="1" applyFill="1" applyBorder="1" applyAlignment="1" applyProtection="1">
      <alignment horizontal="left" vertical="center"/>
      <protection/>
    </xf>
    <xf numFmtId="0" fontId="111" fillId="0" borderId="36" xfId="0" applyFont="1" applyBorder="1" applyAlignment="1">
      <alignment/>
    </xf>
    <xf numFmtId="0" fontId="4" fillId="4" borderId="27" xfId="0" applyFont="1" applyFill="1" applyBorder="1" applyAlignment="1" applyProtection="1">
      <alignment vertical="center"/>
      <protection/>
    </xf>
    <xf numFmtId="8" fontId="111" fillId="0" borderId="22" xfId="0" applyNumberFormat="1" applyFont="1" applyBorder="1" applyAlignment="1">
      <alignment/>
    </xf>
    <xf numFmtId="44" fontId="2" fillId="0" borderId="37" xfId="75" applyFont="1" applyFill="1" applyBorder="1" applyAlignment="1" applyProtection="1">
      <alignment horizontal="center" vertical="center"/>
      <protection/>
    </xf>
    <xf numFmtId="0" fontId="111" fillId="0" borderId="0" xfId="0" applyFont="1" applyFill="1" applyBorder="1" applyAlignment="1">
      <alignment horizontal="left"/>
    </xf>
    <xf numFmtId="8" fontId="111" fillId="0" borderId="0" xfId="0" applyNumberFormat="1" applyFont="1" applyAlignment="1">
      <alignment/>
    </xf>
    <xf numFmtId="0" fontId="4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111" fillId="0" borderId="0" xfId="0" applyFont="1" applyBorder="1" applyAlignment="1">
      <alignment/>
    </xf>
    <xf numFmtId="0" fontId="7" fillId="0" borderId="0" xfId="0" applyFont="1" applyAlignment="1">
      <alignment/>
    </xf>
    <xf numFmtId="0" fontId="44" fillId="0" borderId="23" xfId="0" applyFont="1" applyBorder="1" applyAlignment="1">
      <alignment/>
    </xf>
    <xf numFmtId="0" fontId="111" fillId="0" borderId="20" xfId="0" applyFont="1" applyBorder="1" applyAlignment="1">
      <alignment/>
    </xf>
    <xf numFmtId="0" fontId="111" fillId="0" borderId="0" xfId="0" applyFont="1" applyFill="1" applyAlignment="1">
      <alignment/>
    </xf>
    <xf numFmtId="0" fontId="44" fillId="0" borderId="23" xfId="0" applyFont="1" applyBorder="1" applyAlignment="1" quotePrefix="1">
      <alignment/>
    </xf>
    <xf numFmtId="8" fontId="111" fillId="0" borderId="36" xfId="0" applyNumberFormat="1" applyFont="1" applyFill="1" applyBorder="1" applyAlignment="1">
      <alignment/>
    </xf>
    <xf numFmtId="0" fontId="10" fillId="4" borderId="31" xfId="0" applyFont="1" applyFill="1" applyBorder="1" applyAlignment="1" applyProtection="1">
      <alignment vertical="center"/>
      <protection/>
    </xf>
    <xf numFmtId="0" fontId="104" fillId="0" borderId="0" xfId="0" applyFont="1" applyAlignment="1" applyProtection="1">
      <alignment/>
      <protection/>
    </xf>
    <xf numFmtId="0" fontId="104" fillId="0" borderId="0" xfId="0" applyFont="1" applyAlignment="1" applyProtection="1">
      <alignment horizontal="center"/>
      <protection/>
    </xf>
    <xf numFmtId="0" fontId="106" fillId="0" borderId="28" xfId="0" applyFont="1" applyFill="1" applyBorder="1" applyAlignment="1" applyProtection="1">
      <alignment horizontal="center" vertical="center"/>
      <protection/>
    </xf>
    <xf numFmtId="0" fontId="106" fillId="0" borderId="27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Border="1" applyAlignment="1" applyProtection="1">
      <alignment vertical="center" wrapText="1"/>
      <protection/>
    </xf>
    <xf numFmtId="0" fontId="106" fillId="0" borderId="21" xfId="0" applyFont="1" applyFill="1" applyBorder="1" applyAlignment="1" applyProtection="1">
      <alignment vertical="center" wrapText="1"/>
      <protection/>
    </xf>
    <xf numFmtId="0" fontId="7" fillId="0" borderId="36" xfId="0" applyFont="1" applyBorder="1" applyAlignment="1">
      <alignment/>
    </xf>
    <xf numFmtId="8" fontId="111" fillId="0" borderId="36" xfId="0" applyNumberFormat="1" applyFont="1" applyBorder="1" applyAlignment="1">
      <alignment/>
    </xf>
    <xf numFmtId="8" fontId="111" fillId="0" borderId="21" xfId="0" applyNumberFormat="1" applyFont="1" applyBorder="1" applyAlignment="1">
      <alignment/>
    </xf>
    <xf numFmtId="0" fontId="111" fillId="0" borderId="23" xfId="0" applyFont="1" applyBorder="1" applyAlignment="1">
      <alignment/>
    </xf>
    <xf numFmtId="8" fontId="7" fillId="0" borderId="36" xfId="0" applyNumberFormat="1" applyFont="1" applyBorder="1" applyAlignment="1">
      <alignment/>
    </xf>
    <xf numFmtId="0" fontId="46" fillId="0" borderId="23" xfId="0" applyFont="1" applyBorder="1" applyAlignment="1" quotePrefix="1">
      <alignment/>
    </xf>
    <xf numFmtId="8" fontId="111" fillId="0" borderId="0" xfId="0" applyNumberFormat="1" applyFont="1" applyBorder="1" applyAlignment="1">
      <alignment/>
    </xf>
    <xf numFmtId="0" fontId="111" fillId="0" borderId="21" xfId="0" applyFont="1" applyBorder="1" applyAlignment="1">
      <alignment/>
    </xf>
    <xf numFmtId="0" fontId="16" fillId="0" borderId="38" xfId="0" applyFont="1" applyFill="1" applyBorder="1" applyAlignment="1" applyProtection="1">
      <alignment horizontal="left"/>
      <protection/>
    </xf>
    <xf numFmtId="174" fontId="111" fillId="0" borderId="23" xfId="0" applyNumberFormat="1" applyFont="1" applyFill="1" applyBorder="1" applyAlignment="1">
      <alignment horizontal="left"/>
    </xf>
    <xf numFmtId="44" fontId="3" fillId="56" borderId="39" xfId="75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46" fillId="0" borderId="23" xfId="0" applyFont="1" applyBorder="1" applyAlignment="1">
      <alignment horizontal="left"/>
    </xf>
    <xf numFmtId="8" fontId="111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11" fillId="0" borderId="0" xfId="0" applyFont="1" applyAlignment="1">
      <alignment/>
    </xf>
    <xf numFmtId="0" fontId="106" fillId="0" borderId="0" xfId="0" applyFont="1" applyAlignment="1">
      <alignment/>
    </xf>
    <xf numFmtId="0" fontId="16" fillId="0" borderId="23" xfId="0" applyFont="1" applyFill="1" applyBorder="1" applyAlignment="1" applyProtection="1">
      <alignment horizontal="left" vertical="center"/>
      <protection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6" fillId="30" borderId="40" xfId="0" applyFont="1" applyFill="1" applyBorder="1" applyAlignment="1" applyProtection="1">
      <alignment horizontal="left" vertical="center"/>
      <protection/>
    </xf>
    <xf numFmtId="0" fontId="16" fillId="26" borderId="4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111" fillId="0" borderId="22" xfId="0" applyFont="1" applyBorder="1" applyAlignment="1">
      <alignment/>
    </xf>
    <xf numFmtId="0" fontId="16" fillId="0" borderId="41" xfId="0" applyFont="1" applyFill="1" applyBorder="1" applyAlignment="1" applyProtection="1">
      <alignment horizontal="left" vertical="center"/>
      <protection/>
    </xf>
    <xf numFmtId="44" fontId="3" fillId="0" borderId="42" xfId="75" applyFont="1" applyFill="1" applyBorder="1" applyAlignment="1" applyProtection="1">
      <alignment horizontal="center" vertical="center"/>
      <protection/>
    </xf>
    <xf numFmtId="0" fontId="105" fillId="0" borderId="43" xfId="0" applyFont="1" applyBorder="1" applyAlignment="1" applyProtection="1">
      <alignment horizontal="right" vertical="center"/>
      <protection/>
    </xf>
    <xf numFmtId="0" fontId="4" fillId="6" borderId="27" xfId="0" applyFont="1" applyFill="1" applyBorder="1" applyAlignment="1" applyProtection="1">
      <alignment vertical="center"/>
      <protection/>
    </xf>
    <xf numFmtId="0" fontId="10" fillId="6" borderId="35" xfId="0" applyFont="1" applyFill="1" applyBorder="1" applyAlignment="1" applyProtection="1">
      <alignment horizontal="left" vertical="center"/>
      <protection/>
    </xf>
    <xf numFmtId="164" fontId="106" fillId="6" borderId="44" xfId="0" applyNumberFormat="1" applyFont="1" applyFill="1" applyBorder="1" applyAlignment="1" applyProtection="1">
      <alignment horizontal="right" vertical="center"/>
      <protection/>
    </xf>
    <xf numFmtId="164" fontId="106" fillId="6" borderId="33" xfId="0" applyNumberFormat="1" applyFont="1" applyFill="1" applyBorder="1" applyAlignment="1" applyProtection="1">
      <alignment horizontal="right" vertical="center"/>
      <protection/>
    </xf>
    <xf numFmtId="0" fontId="112" fillId="0" borderId="21" xfId="115" applyFont="1" applyBorder="1" applyAlignment="1" applyProtection="1">
      <alignment/>
      <protection locked="0"/>
    </xf>
    <xf numFmtId="0" fontId="112" fillId="0" borderId="36" xfId="115" applyFont="1" applyBorder="1" applyAlignment="1" applyProtection="1">
      <alignment/>
      <protection locked="0"/>
    </xf>
    <xf numFmtId="0" fontId="112" fillId="0" borderId="45" xfId="115" applyFont="1" applyBorder="1" applyAlignment="1" applyProtection="1">
      <alignment/>
      <protection locked="0"/>
    </xf>
    <xf numFmtId="0" fontId="112" fillId="0" borderId="22" xfId="115" applyFont="1" applyBorder="1" applyAlignment="1" applyProtection="1">
      <alignment/>
      <protection locked="0"/>
    </xf>
    <xf numFmtId="0" fontId="112" fillId="0" borderId="21" xfId="115" applyFont="1" applyBorder="1" applyAlignment="1" applyProtection="1">
      <alignment/>
      <protection locked="0"/>
    </xf>
    <xf numFmtId="0" fontId="112" fillId="0" borderId="36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45" xfId="115" applyFont="1" applyBorder="1" applyAlignment="1" applyProtection="1">
      <alignment/>
      <protection locked="0"/>
    </xf>
    <xf numFmtId="0" fontId="112" fillId="0" borderId="46" xfId="115" applyFont="1" applyBorder="1" applyAlignment="1" applyProtection="1">
      <alignment/>
      <protection locked="0"/>
    </xf>
    <xf numFmtId="164" fontId="111" fillId="0" borderId="0" xfId="0" applyNumberFormat="1" applyFont="1" applyAlignment="1">
      <alignment/>
    </xf>
    <xf numFmtId="0" fontId="111" fillId="0" borderId="47" xfId="0" applyFont="1" applyBorder="1" applyAlignment="1">
      <alignment/>
    </xf>
    <xf numFmtId="0" fontId="111" fillId="0" borderId="48" xfId="0" applyFont="1" applyBorder="1" applyAlignment="1">
      <alignment/>
    </xf>
    <xf numFmtId="0" fontId="111" fillId="0" borderId="49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6" fillId="0" borderId="0" xfId="0" applyFont="1" applyBorder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14" fillId="0" borderId="0" xfId="0" applyFont="1" applyBorder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7" fontId="114" fillId="56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53" borderId="50" xfId="0" applyNumberFormat="1" applyFont="1" applyFill="1" applyBorder="1" applyAlignment="1" applyProtection="1">
      <alignment horizontal="center" vertical="center"/>
      <protection locked="0"/>
    </xf>
    <xf numFmtId="164" fontId="106" fillId="0" borderId="51" xfId="75" applyNumberFormat="1" applyFont="1" applyFill="1" applyBorder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0" fillId="0" borderId="0" xfId="0" applyFont="1" applyAlignment="1" applyProtection="1">
      <alignment vertical="top"/>
      <protection/>
    </xf>
    <xf numFmtId="164" fontId="106" fillId="0" borderId="52" xfId="75" applyNumberFormat="1" applyFont="1" applyFill="1" applyBorder="1" applyAlignment="1" applyProtection="1">
      <alignment vertical="center"/>
      <protection/>
    </xf>
    <xf numFmtId="0" fontId="105" fillId="0" borderId="0" xfId="0" applyFont="1" applyAlignment="1" applyProtection="1">
      <alignment horizontal="center" vertical="center"/>
      <protection/>
    </xf>
    <xf numFmtId="0" fontId="106" fillId="0" borderId="27" xfId="0" applyFont="1" applyFill="1" applyBorder="1" applyAlignment="1" applyProtection="1">
      <alignment horizontal="center" vertical="center"/>
      <protection locked="0"/>
    </xf>
    <xf numFmtId="0" fontId="106" fillId="0" borderId="3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7" fontId="106" fillId="56" borderId="0" xfId="0" applyNumberFormat="1" applyFont="1" applyFill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10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0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06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116" fillId="0" borderId="0" xfId="0" applyFont="1" applyBorder="1" applyAlignment="1" applyProtection="1">
      <alignment horizontal="center"/>
      <protection/>
    </xf>
    <xf numFmtId="7" fontId="106" fillId="0" borderId="53" xfId="75" applyNumberFormat="1" applyFont="1" applyFill="1" applyBorder="1" applyAlignment="1" applyProtection="1">
      <alignment horizontal="right" vertical="center" wrapText="1"/>
      <protection/>
    </xf>
    <xf numFmtId="164" fontId="106" fillId="0" borderId="52" xfId="75" applyNumberFormat="1" applyFont="1" applyFill="1" applyBorder="1" applyAlignment="1" applyProtection="1">
      <alignment horizontal="right" vertical="center" wrapText="1"/>
      <protection/>
    </xf>
    <xf numFmtId="7" fontId="106" fillId="0" borderId="31" xfId="75" applyNumberFormat="1" applyFont="1" applyFill="1" applyBorder="1" applyAlignment="1" applyProtection="1">
      <alignment horizontal="right" vertical="center" wrapText="1"/>
      <protection/>
    </xf>
    <xf numFmtId="7" fontId="106" fillId="0" borderId="39" xfId="0" applyNumberFormat="1" applyFont="1" applyBorder="1" applyAlignment="1" applyProtection="1">
      <alignment horizontal="right" vertical="center"/>
      <protection/>
    </xf>
    <xf numFmtId="44" fontId="2" fillId="0" borderId="51" xfId="75" applyFont="1" applyFill="1" applyBorder="1" applyAlignment="1" applyProtection="1">
      <alignment horizontal="center" vertical="center"/>
      <protection/>
    </xf>
    <xf numFmtId="164" fontId="106" fillId="56" borderId="35" xfId="75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2" fillId="0" borderId="36" xfId="0" applyFont="1" applyBorder="1" applyAlignment="1" applyProtection="1">
      <alignment/>
      <protection/>
    </xf>
    <xf numFmtId="0" fontId="106" fillId="0" borderId="23" xfId="0" applyFont="1" applyBorder="1" applyAlignment="1" applyProtection="1">
      <alignment/>
      <protection/>
    </xf>
    <xf numFmtId="0" fontId="100" fillId="0" borderId="2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right"/>
      <protection/>
    </xf>
    <xf numFmtId="0" fontId="116" fillId="0" borderId="23" xfId="0" applyFont="1" applyBorder="1" applyAlignment="1" applyProtection="1">
      <alignment horizontal="center"/>
      <protection/>
    </xf>
    <xf numFmtId="0" fontId="11" fillId="0" borderId="36" xfId="137" applyFont="1" applyFill="1" applyBorder="1" applyAlignment="1" applyProtection="1">
      <alignment horizontal="left" vertical="center"/>
      <protection/>
    </xf>
    <xf numFmtId="0" fontId="105" fillId="0" borderId="23" xfId="0" applyFont="1" applyBorder="1" applyAlignment="1" applyProtection="1">
      <alignment horizontal="left"/>
      <protection/>
    </xf>
    <xf numFmtId="0" fontId="106" fillId="0" borderId="0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/>
      <protection/>
    </xf>
    <xf numFmtId="0" fontId="117" fillId="0" borderId="23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72" fillId="0" borderId="23" xfId="0" applyFont="1" applyBorder="1" applyAlignment="1" applyProtection="1">
      <alignment/>
      <protection/>
    </xf>
    <xf numFmtId="0" fontId="72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5" fillId="0" borderId="0" xfId="0" applyFont="1" applyAlignment="1" applyProtection="1">
      <alignment vertical="top" wrapText="1"/>
      <protection/>
    </xf>
    <xf numFmtId="0" fontId="110" fillId="0" borderId="23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05" fillId="0" borderId="23" xfId="0" applyFont="1" applyBorder="1" applyAlignment="1" applyProtection="1">
      <alignment horizontal="right"/>
      <protection/>
    </xf>
    <xf numFmtId="0" fontId="105" fillId="0" borderId="0" xfId="0" applyFont="1" applyBorder="1" applyAlignment="1" applyProtection="1">
      <alignment horizontal="right"/>
      <protection/>
    </xf>
    <xf numFmtId="0" fontId="107" fillId="0" borderId="0" xfId="0" applyFont="1" applyBorder="1" applyAlignment="1" applyProtection="1">
      <alignment horizontal="center"/>
      <protection/>
    </xf>
    <xf numFmtId="0" fontId="106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6" fillId="0" borderId="0" xfId="0" applyFont="1" applyBorder="1" applyAlignment="1" applyProtection="1">
      <alignment/>
      <protection/>
    </xf>
    <xf numFmtId="0" fontId="106" fillId="0" borderId="0" xfId="0" applyFont="1" applyAlignment="1" applyProtection="1">
      <alignment/>
      <protection/>
    </xf>
    <xf numFmtId="0" fontId="105" fillId="0" borderId="0" xfId="0" applyFont="1" applyBorder="1" applyAlignment="1" applyProtection="1">
      <alignment horizontal="left"/>
      <protection/>
    </xf>
    <xf numFmtId="0" fontId="107" fillId="0" borderId="0" xfId="0" applyFont="1" applyBorder="1" applyAlignment="1" applyProtection="1">
      <alignment horizontal="left" vertical="top"/>
      <protection/>
    </xf>
    <xf numFmtId="0" fontId="107" fillId="0" borderId="0" xfId="0" applyFont="1" applyBorder="1" applyAlignment="1" applyProtection="1">
      <alignment horizontal="left"/>
      <protection/>
    </xf>
    <xf numFmtId="0" fontId="106" fillId="0" borderId="0" xfId="0" applyFont="1" applyBorder="1" applyAlignment="1" applyProtection="1">
      <alignment horizontal="right"/>
      <protection/>
    </xf>
    <xf numFmtId="0" fontId="106" fillId="0" borderId="36" xfId="0" applyFont="1" applyFill="1" applyBorder="1" applyAlignment="1" applyProtection="1">
      <alignment/>
      <protection/>
    </xf>
    <xf numFmtId="0" fontId="106" fillId="0" borderId="23" xfId="0" applyFont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18" fillId="0" borderId="0" xfId="0" applyFont="1" applyFill="1" applyBorder="1" applyAlignment="1" applyProtection="1">
      <alignment vertical="center"/>
      <protection/>
    </xf>
    <xf numFmtId="0" fontId="119" fillId="0" borderId="0" xfId="0" applyFont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120" fillId="0" borderId="0" xfId="0" applyFont="1" applyAlignment="1" applyProtection="1">
      <alignment/>
      <protection/>
    </xf>
    <xf numFmtId="0" fontId="106" fillId="0" borderId="0" xfId="0" applyFont="1" applyFill="1" applyAlignment="1" applyProtection="1">
      <alignment/>
      <protection/>
    </xf>
    <xf numFmtId="0" fontId="105" fillId="0" borderId="0" xfId="0" applyFont="1" applyAlignment="1" applyProtection="1">
      <alignment vertical="center" wrapText="1"/>
      <protection/>
    </xf>
    <xf numFmtId="0" fontId="121" fillId="0" borderId="0" xfId="0" applyFont="1" applyAlignment="1" applyProtection="1">
      <alignment vertical="top" wrapText="1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7" fontId="106" fillId="55" borderId="55" xfId="75" applyNumberFormat="1" applyFont="1" applyFill="1" applyBorder="1" applyAlignment="1" applyProtection="1">
      <alignment vertical="center"/>
      <protection/>
    </xf>
    <xf numFmtId="7" fontId="106" fillId="55" borderId="56" xfId="75" applyNumberFormat="1" applyFont="1" applyFill="1" applyBorder="1" applyAlignment="1" applyProtection="1">
      <alignment horizontal="right" vertical="center" wrapText="1"/>
      <protection/>
    </xf>
    <xf numFmtId="0" fontId="16" fillId="0" borderId="38" xfId="0" applyFont="1" applyFill="1" applyBorder="1" applyAlignment="1" applyProtection="1">
      <alignment horizontal="left" vertical="center"/>
      <protection/>
    </xf>
    <xf numFmtId="0" fontId="4" fillId="57" borderId="27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118" fillId="0" borderId="36" xfId="0" applyFont="1" applyFill="1" applyBorder="1" applyAlignment="1" applyProtection="1">
      <alignment vertical="center"/>
      <protection/>
    </xf>
    <xf numFmtId="0" fontId="4" fillId="57" borderId="57" xfId="0" applyFont="1" applyFill="1" applyBorder="1" applyAlignment="1" applyProtection="1">
      <alignment vertical="center"/>
      <protection/>
    </xf>
    <xf numFmtId="0" fontId="110" fillId="57" borderId="58" xfId="0" applyFont="1" applyFill="1" applyBorder="1" applyAlignment="1" applyProtection="1">
      <alignment vertical="center"/>
      <protection/>
    </xf>
    <xf numFmtId="0" fontId="106" fillId="0" borderId="0" xfId="0" applyFont="1" applyBorder="1" applyAlignment="1" applyProtection="1">
      <alignment vertical="top"/>
      <protection/>
    </xf>
    <xf numFmtId="0" fontId="106" fillId="0" borderId="46" xfId="0" applyFont="1" applyBorder="1" applyAlignment="1" applyProtection="1">
      <alignment/>
      <protection/>
    </xf>
    <xf numFmtId="0" fontId="72" fillId="0" borderId="0" xfId="0" applyFont="1" applyAlignment="1" applyProtection="1">
      <alignment vertical="center"/>
      <protection/>
    </xf>
    <xf numFmtId="0" fontId="3" fillId="55" borderId="59" xfId="0" applyFont="1" applyFill="1" applyBorder="1" applyAlignment="1" applyProtection="1">
      <alignment horizontal="center" vertical="center"/>
      <protection/>
    </xf>
    <xf numFmtId="44" fontId="3" fillId="55" borderId="29" xfId="75" applyFont="1" applyFill="1" applyBorder="1" applyAlignment="1" applyProtection="1">
      <alignment horizontal="center" vertical="center"/>
      <protection/>
    </xf>
    <xf numFmtId="0" fontId="109" fillId="55" borderId="30" xfId="0" applyFont="1" applyFill="1" applyBorder="1" applyAlignment="1" applyProtection="1">
      <alignment horizontal="center" vertical="center"/>
      <protection/>
    </xf>
    <xf numFmtId="0" fontId="109" fillId="55" borderId="28" xfId="0" applyFont="1" applyFill="1" applyBorder="1" applyAlignment="1" applyProtection="1">
      <alignment horizontal="center" vertical="center"/>
      <protection/>
    </xf>
    <xf numFmtId="0" fontId="109" fillId="55" borderId="29" xfId="0" applyFont="1" applyFill="1" applyBorder="1" applyAlignment="1" applyProtection="1">
      <alignment horizontal="center" vertical="center"/>
      <protection/>
    </xf>
    <xf numFmtId="44" fontId="2" fillId="55" borderId="60" xfId="75" applyFont="1" applyFill="1" applyBorder="1" applyAlignment="1" applyProtection="1">
      <alignment horizontal="center" vertical="center"/>
      <protection/>
    </xf>
    <xf numFmtId="0" fontId="3" fillId="55" borderId="51" xfId="0" applyFont="1" applyFill="1" applyBorder="1" applyAlignment="1" applyProtection="1">
      <alignment horizontal="center"/>
      <protection/>
    </xf>
    <xf numFmtId="0" fontId="109" fillId="55" borderId="51" xfId="0" applyFont="1" applyFill="1" applyBorder="1" applyAlignment="1" applyProtection="1">
      <alignment horizontal="center"/>
      <protection/>
    </xf>
    <xf numFmtId="0" fontId="109" fillId="55" borderId="37" xfId="0" applyFont="1" applyFill="1" applyBorder="1" applyAlignment="1" applyProtection="1">
      <alignment horizont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164" fontId="106" fillId="0" borderId="62" xfId="75" applyNumberFormat="1" applyFont="1" applyFill="1" applyBorder="1" applyAlignment="1" applyProtection="1">
      <alignment vertical="center"/>
      <protection/>
    </xf>
    <xf numFmtId="7" fontId="106" fillId="0" borderId="63" xfId="75" applyNumberFormat="1" applyFont="1" applyFill="1" applyBorder="1" applyAlignment="1" applyProtection="1">
      <alignment horizontal="right" vertical="center" wrapText="1"/>
      <protection/>
    </xf>
    <xf numFmtId="0" fontId="106" fillId="0" borderId="58" xfId="0" applyFont="1" applyFill="1" applyBorder="1" applyAlignment="1" applyProtection="1">
      <alignment horizontal="center" vertical="center"/>
      <protection locked="0"/>
    </xf>
    <xf numFmtId="164" fontId="106" fillId="0" borderId="62" xfId="75" applyNumberFormat="1" applyFont="1" applyFill="1" applyBorder="1" applyAlignment="1" applyProtection="1">
      <alignment horizontal="right" vertical="center" wrapText="1"/>
      <protection/>
    </xf>
    <xf numFmtId="7" fontId="106" fillId="0" borderId="64" xfId="75" applyNumberFormat="1" applyFont="1" applyFill="1" applyBorder="1" applyAlignment="1" applyProtection="1">
      <alignment horizontal="right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06" fillId="0" borderId="29" xfId="0" applyFont="1" applyFill="1" applyBorder="1" applyAlignment="1" applyProtection="1">
      <alignment horizontal="center" vertical="center"/>
      <protection locked="0"/>
    </xf>
    <xf numFmtId="164" fontId="106" fillId="56" borderId="30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vertical="center"/>
      <protection/>
    </xf>
    <xf numFmtId="7" fontId="106" fillId="0" borderId="65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horizontal="right" vertical="center" wrapText="1"/>
      <protection/>
    </xf>
    <xf numFmtId="0" fontId="10" fillId="58" borderId="3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164" fontId="106" fillId="58" borderId="33" xfId="0" applyNumberFormat="1" applyFont="1" applyFill="1" applyBorder="1" applyAlignment="1" applyProtection="1">
      <alignment horizontal="right" vertical="center"/>
      <protection/>
    </xf>
    <xf numFmtId="0" fontId="109" fillId="0" borderId="39" xfId="0" applyFont="1" applyBorder="1" applyAlignment="1" applyProtection="1">
      <alignment horizontal="center" vertical="center"/>
      <protection/>
    </xf>
    <xf numFmtId="164" fontId="106" fillId="58" borderId="44" xfId="0" applyNumberFormat="1" applyFont="1" applyFill="1" applyBorder="1" applyAlignment="1" applyProtection="1">
      <alignment horizontal="right" vertical="center"/>
      <protection/>
    </xf>
    <xf numFmtId="0" fontId="4" fillId="58" borderId="27" xfId="0" applyFont="1" applyFill="1" applyBorder="1" applyAlignment="1" applyProtection="1">
      <alignment vertical="center"/>
      <protection/>
    </xf>
    <xf numFmtId="0" fontId="106" fillId="59" borderId="0" xfId="0" applyFont="1" applyFill="1" applyAlignment="1" applyProtection="1">
      <alignment/>
      <protection/>
    </xf>
    <xf numFmtId="0" fontId="122" fillId="60" borderId="66" xfId="0" applyFont="1" applyFill="1" applyBorder="1" applyAlignment="1" applyProtection="1">
      <alignment horizontal="center" vertical="center"/>
      <protection/>
    </xf>
    <xf numFmtId="0" fontId="122" fillId="60" borderId="67" xfId="0" applyFont="1" applyFill="1" applyBorder="1" applyAlignment="1" applyProtection="1">
      <alignment horizontal="center" vertical="center"/>
      <protection/>
    </xf>
    <xf numFmtId="0" fontId="122" fillId="60" borderId="60" xfId="0" applyFont="1" applyFill="1" applyBorder="1" applyAlignment="1" applyProtection="1">
      <alignment horizontal="center" vertical="center"/>
      <protection/>
    </xf>
    <xf numFmtId="0" fontId="10" fillId="58" borderId="35" xfId="0" applyFont="1" applyFill="1" applyBorder="1" applyAlignment="1" applyProtection="1">
      <alignment horizontal="left" vertical="center"/>
      <protection/>
    </xf>
    <xf numFmtId="0" fontId="123" fillId="57" borderId="35" xfId="0" applyFont="1" applyFill="1" applyBorder="1" applyAlignment="1" applyProtection="1">
      <alignment vertical="center"/>
      <protection/>
    </xf>
    <xf numFmtId="0" fontId="123" fillId="57" borderId="68" xfId="0" applyFont="1" applyFill="1" applyBorder="1" applyAlignment="1" applyProtection="1">
      <alignment vertical="center"/>
      <protection/>
    </xf>
    <xf numFmtId="0" fontId="10" fillId="57" borderId="69" xfId="136" applyFont="1" applyFill="1" applyBorder="1" applyAlignment="1" applyProtection="1">
      <alignment horizontal="left" vertical="center"/>
      <protection/>
    </xf>
    <xf numFmtId="164" fontId="106" fillId="57" borderId="33" xfId="75" applyNumberFormat="1" applyFont="1" applyFill="1" applyBorder="1" applyAlignment="1" applyProtection="1">
      <alignment vertical="center"/>
      <protection/>
    </xf>
    <xf numFmtId="164" fontId="106" fillId="57" borderId="33" xfId="0" applyNumberFormat="1" applyFont="1" applyFill="1" applyBorder="1" applyAlignment="1" applyProtection="1">
      <alignment horizontal="right" vertical="center"/>
      <protection/>
    </xf>
    <xf numFmtId="0" fontId="111" fillId="0" borderId="20" xfId="0" applyFont="1" applyBorder="1" applyAlignment="1">
      <alignment/>
    </xf>
    <xf numFmtId="0" fontId="10" fillId="0" borderId="35" xfId="0" applyFont="1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vertical="center"/>
      <protection/>
    </xf>
    <xf numFmtId="0" fontId="105" fillId="55" borderId="71" xfId="0" applyFont="1" applyFill="1" applyBorder="1" applyAlignment="1" applyProtection="1">
      <alignment horizontal="center"/>
      <protection/>
    </xf>
    <xf numFmtId="0" fontId="105" fillId="55" borderId="72" xfId="0" applyFont="1" applyFill="1" applyBorder="1" applyAlignment="1" applyProtection="1">
      <alignment horizontal="center"/>
      <protection/>
    </xf>
    <xf numFmtId="0" fontId="105" fillId="55" borderId="73" xfId="0" applyFont="1" applyFill="1" applyBorder="1" applyAlignment="1" applyProtection="1">
      <alignment horizontal="center"/>
      <protection/>
    </xf>
    <xf numFmtId="0" fontId="110" fillId="53" borderId="38" xfId="0" applyFont="1" applyFill="1" applyBorder="1" applyAlignment="1" applyProtection="1">
      <alignment horizontal="left" vertical="center"/>
      <protection locked="0"/>
    </xf>
    <xf numFmtId="0" fontId="110" fillId="53" borderId="54" xfId="0" applyFont="1" applyFill="1" applyBorder="1" applyAlignment="1" applyProtection="1">
      <alignment horizontal="left" vertical="center"/>
      <protection locked="0"/>
    </xf>
    <xf numFmtId="0" fontId="123" fillId="0" borderId="35" xfId="0" applyFont="1" applyFill="1" applyBorder="1" applyAlignment="1" applyProtection="1">
      <alignment horizontal="left" vertical="center"/>
      <protection/>
    </xf>
    <xf numFmtId="0" fontId="123" fillId="0" borderId="74" xfId="0" applyFont="1" applyFill="1" applyBorder="1" applyAlignment="1" applyProtection="1">
      <alignment horizontal="left" vertical="center"/>
      <protection/>
    </xf>
    <xf numFmtId="0" fontId="123" fillId="0" borderId="70" xfId="0" applyFont="1" applyFill="1" applyBorder="1" applyAlignment="1" applyProtection="1">
      <alignment horizontal="left" vertical="center"/>
      <protection/>
    </xf>
    <xf numFmtId="0" fontId="105" fillId="0" borderId="0" xfId="0" applyFont="1" applyAlignment="1" applyProtection="1">
      <alignment horizontal="left" wrapText="1"/>
      <protection/>
    </xf>
    <xf numFmtId="0" fontId="124" fillId="0" borderId="0" xfId="0" applyFont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 horizontal="center"/>
      <protection locked="0"/>
    </xf>
    <xf numFmtId="0" fontId="106" fillId="0" borderId="19" xfId="0" applyFont="1" applyBorder="1" applyAlignment="1" applyProtection="1">
      <alignment horizontal="center"/>
      <protection/>
    </xf>
    <xf numFmtId="0" fontId="124" fillId="0" borderId="74" xfId="0" applyFont="1" applyBorder="1" applyAlignment="1" applyProtection="1">
      <alignment horizontal="center"/>
      <protection/>
    </xf>
    <xf numFmtId="0" fontId="2" fillId="55" borderId="40" xfId="0" applyFont="1" applyFill="1" applyBorder="1" applyAlignment="1" applyProtection="1">
      <alignment horizontal="center" vertical="center"/>
      <protection/>
    </xf>
    <xf numFmtId="0" fontId="2" fillId="55" borderId="75" xfId="0" applyFont="1" applyFill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0" fontId="2" fillId="55" borderId="76" xfId="0" applyFont="1" applyFill="1" applyBorder="1" applyAlignment="1" applyProtection="1">
      <alignment horizontal="center" vertical="center"/>
      <protection/>
    </xf>
    <xf numFmtId="0" fontId="110" fillId="53" borderId="24" xfId="0" applyFont="1" applyFill="1" applyBorder="1" applyAlignment="1" applyProtection="1">
      <alignment horizontal="left" vertical="center"/>
      <protection locked="0"/>
    </xf>
    <xf numFmtId="0" fontId="110" fillId="53" borderId="25" xfId="0" applyFont="1" applyFill="1" applyBorder="1" applyAlignment="1" applyProtection="1">
      <alignment horizontal="left" vertical="center"/>
      <protection locked="0"/>
    </xf>
    <xf numFmtId="0" fontId="10" fillId="0" borderId="69" xfId="0" applyFont="1" applyFill="1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65" xfId="0" applyFont="1" applyFill="1" applyBorder="1" applyAlignment="1" applyProtection="1">
      <alignment horizontal="left" vertical="center"/>
      <protection/>
    </xf>
    <xf numFmtId="0" fontId="105" fillId="55" borderId="71" xfId="0" applyFont="1" applyFill="1" applyBorder="1" applyAlignment="1" applyProtection="1">
      <alignment horizontal="center" vertical="center"/>
      <protection/>
    </xf>
    <xf numFmtId="0" fontId="105" fillId="55" borderId="72" xfId="0" applyFont="1" applyFill="1" applyBorder="1" applyAlignment="1" applyProtection="1">
      <alignment horizontal="center" vertical="center"/>
      <protection/>
    </xf>
    <xf numFmtId="0" fontId="105" fillId="55" borderId="7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125" fillId="0" borderId="69" xfId="0" applyFont="1" applyBorder="1" applyAlignment="1" applyProtection="1">
      <alignment horizontal="left" vertical="top" wrapText="1"/>
      <protection/>
    </xf>
    <xf numFmtId="0" fontId="125" fillId="0" borderId="48" xfId="0" applyFont="1" applyBorder="1" applyAlignment="1" applyProtection="1">
      <alignment horizontal="left" vertical="top" wrapText="1"/>
      <protection/>
    </xf>
    <xf numFmtId="0" fontId="125" fillId="0" borderId="77" xfId="0" applyFont="1" applyBorder="1" applyAlignment="1" applyProtection="1">
      <alignment horizontal="left" vertical="top" wrapText="1"/>
      <protection/>
    </xf>
    <xf numFmtId="0" fontId="125" fillId="0" borderId="78" xfId="0" applyFont="1" applyBorder="1" applyAlignment="1" applyProtection="1">
      <alignment horizontal="left" vertical="top" wrapText="1"/>
      <protection/>
    </xf>
    <xf numFmtId="0" fontId="125" fillId="0" borderId="0" xfId="0" applyFont="1" applyBorder="1" applyAlignment="1" applyProtection="1">
      <alignment horizontal="left" vertical="top" wrapText="1"/>
      <protection/>
    </xf>
    <xf numFmtId="0" fontId="125" fillId="0" borderId="61" xfId="0" applyFont="1" applyBorder="1" applyAlignment="1" applyProtection="1">
      <alignment horizontal="left" vertical="top" wrapText="1"/>
      <protection/>
    </xf>
    <xf numFmtId="0" fontId="125" fillId="0" borderId="68" xfId="0" applyFont="1" applyBorder="1" applyAlignment="1" applyProtection="1">
      <alignment horizontal="left" vertical="top" wrapText="1"/>
      <protection/>
    </xf>
    <xf numFmtId="0" fontId="125" fillId="0" borderId="19" xfId="0" applyFont="1" applyBorder="1" applyAlignment="1" applyProtection="1">
      <alignment horizontal="left" vertical="top" wrapText="1"/>
      <protection/>
    </xf>
    <xf numFmtId="0" fontId="125" fillId="0" borderId="54" xfId="0" applyFont="1" applyBorder="1" applyAlignment="1" applyProtection="1">
      <alignment horizontal="left" vertical="top" wrapText="1"/>
      <protection/>
    </xf>
    <xf numFmtId="0" fontId="109" fillId="55" borderId="66" xfId="0" applyFont="1" applyFill="1" applyBorder="1" applyAlignment="1" applyProtection="1">
      <alignment horizontal="center"/>
      <protection/>
    </xf>
    <xf numFmtId="0" fontId="109" fillId="55" borderId="60" xfId="0" applyFont="1" applyFill="1" applyBorder="1" applyAlignment="1" applyProtection="1">
      <alignment horizontal="center"/>
      <protection/>
    </xf>
    <xf numFmtId="0" fontId="123" fillId="0" borderId="31" xfId="0" applyFont="1" applyFill="1" applyBorder="1" applyAlignment="1" applyProtection="1">
      <alignment horizontal="left" vertical="center"/>
      <protection/>
    </xf>
    <xf numFmtId="0" fontId="123" fillId="0" borderId="65" xfId="0" applyFont="1" applyFill="1" applyBorder="1" applyAlignment="1" applyProtection="1">
      <alignment horizontal="left" vertical="center"/>
      <protection/>
    </xf>
    <xf numFmtId="0" fontId="123" fillId="0" borderId="29" xfId="0" applyFont="1" applyFill="1" applyBorder="1" applyAlignment="1" applyProtection="1">
      <alignment horizontal="left" vertical="center"/>
      <protection/>
    </xf>
    <xf numFmtId="0" fontId="123" fillId="0" borderId="30" xfId="0" applyFont="1" applyFill="1" applyBorder="1" applyAlignment="1" applyProtection="1">
      <alignment horizontal="left" vertical="center"/>
      <protection/>
    </xf>
    <xf numFmtId="7" fontId="126" fillId="0" borderId="40" xfId="0" applyNumberFormat="1" applyFont="1" applyBorder="1" applyAlignment="1" applyProtection="1">
      <alignment horizontal="center" vertical="center"/>
      <protection/>
    </xf>
    <xf numFmtId="7" fontId="126" fillId="0" borderId="46" xfId="0" applyNumberFormat="1" applyFont="1" applyBorder="1" applyAlignment="1" applyProtection="1">
      <alignment horizontal="center" vertical="center"/>
      <protection/>
    </xf>
    <xf numFmtId="7" fontId="126" fillId="0" borderId="45" xfId="0" applyNumberFormat="1" applyFont="1" applyBorder="1" applyAlignment="1" applyProtection="1">
      <alignment horizontal="center" vertical="center"/>
      <protection/>
    </xf>
    <xf numFmtId="7" fontId="126" fillId="0" borderId="20" xfId="0" applyNumberFormat="1" applyFont="1" applyBorder="1" applyAlignment="1" applyProtection="1">
      <alignment horizontal="center" vertical="center"/>
      <protection/>
    </xf>
    <xf numFmtId="7" fontId="126" fillId="0" borderId="21" xfId="0" applyNumberFormat="1" applyFont="1" applyBorder="1" applyAlignment="1" applyProtection="1">
      <alignment horizontal="center" vertical="center"/>
      <protection/>
    </xf>
    <xf numFmtId="7" fontId="126" fillId="0" borderId="22" xfId="0" applyNumberFormat="1" applyFont="1" applyBorder="1" applyAlignment="1" applyProtection="1">
      <alignment horizontal="center" vertical="center"/>
      <protection/>
    </xf>
    <xf numFmtId="7" fontId="5" fillId="55" borderId="71" xfId="75" applyNumberFormat="1" applyFont="1" applyFill="1" applyBorder="1" applyAlignment="1" applyProtection="1">
      <alignment vertical="center"/>
      <protection/>
    </xf>
    <xf numFmtId="7" fontId="5" fillId="55" borderId="73" xfId="75" applyNumberFormat="1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106" fillId="0" borderId="74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4" fillId="53" borderId="38" xfId="0" applyFont="1" applyFill="1" applyBorder="1" applyAlignment="1" applyProtection="1">
      <alignment horizontal="left" vertical="center"/>
      <protection locked="0"/>
    </xf>
    <xf numFmtId="0" fontId="4" fillId="53" borderId="54" xfId="0" applyFont="1" applyFill="1" applyBorder="1" applyAlignment="1" applyProtection="1">
      <alignment horizontal="left" vertical="center"/>
      <protection locked="0"/>
    </xf>
    <xf numFmtId="0" fontId="2" fillId="55" borderId="79" xfId="0" applyFont="1" applyFill="1" applyBorder="1" applyAlignment="1" applyProtection="1">
      <alignment horizontal="center" vertical="center"/>
      <protection/>
    </xf>
    <xf numFmtId="0" fontId="2" fillId="55" borderId="59" xfId="0" applyFont="1" applyFill="1" applyBorder="1" applyAlignment="1" applyProtection="1">
      <alignment horizontal="center" vertical="center"/>
      <protection/>
    </xf>
    <xf numFmtId="0" fontId="113" fillId="55" borderId="66" xfId="0" applyFont="1" applyFill="1" applyBorder="1" applyAlignment="1" applyProtection="1">
      <alignment horizontal="center" vertical="center"/>
      <protection/>
    </xf>
    <xf numFmtId="0" fontId="113" fillId="55" borderId="67" xfId="0" applyFont="1" applyFill="1" applyBorder="1" applyAlignment="1" applyProtection="1">
      <alignment horizontal="center" vertical="center"/>
      <protection/>
    </xf>
    <xf numFmtId="0" fontId="113" fillId="55" borderId="60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/>
      <protection locked="0"/>
    </xf>
    <xf numFmtId="44" fontId="2" fillId="55" borderId="80" xfId="75" applyFont="1" applyFill="1" applyBorder="1" applyAlignment="1" applyProtection="1">
      <alignment horizontal="center" vertical="center"/>
      <protection/>
    </xf>
    <xf numFmtId="44" fontId="2" fillId="55" borderId="45" xfId="75" applyFont="1" applyFill="1" applyBorder="1" applyAlignment="1" applyProtection="1">
      <alignment horizontal="center" vertical="center"/>
      <protection/>
    </xf>
    <xf numFmtId="44" fontId="2" fillId="55" borderId="81" xfId="75" applyFont="1" applyFill="1" applyBorder="1" applyAlignment="1" applyProtection="1">
      <alignment horizontal="center" vertical="center"/>
      <protection/>
    </xf>
    <xf numFmtId="44" fontId="2" fillId="55" borderId="22" xfId="75" applyFont="1" applyFill="1" applyBorder="1" applyAlignment="1" applyProtection="1">
      <alignment horizontal="center" vertical="center"/>
      <protection/>
    </xf>
    <xf numFmtId="0" fontId="110" fillId="53" borderId="27" xfId="0" applyFont="1" applyFill="1" applyBorder="1" applyAlignment="1" applyProtection="1">
      <alignment horizontal="left" vertical="center"/>
      <protection locked="0"/>
    </xf>
    <xf numFmtId="0" fontId="110" fillId="53" borderId="31" xfId="0" applyFont="1" applyFill="1" applyBorder="1" applyAlignment="1" applyProtection="1">
      <alignment horizontal="left" vertical="center"/>
      <protection locked="0"/>
    </xf>
    <xf numFmtId="44" fontId="2" fillId="55" borderId="82" xfId="75" applyFont="1" applyFill="1" applyBorder="1" applyAlignment="1" applyProtection="1">
      <alignment horizontal="center" vertical="center"/>
      <protection/>
    </xf>
    <xf numFmtId="44" fontId="2" fillId="55" borderId="83" xfId="75" applyFont="1" applyFill="1" applyBorder="1" applyAlignment="1" applyProtection="1">
      <alignment horizontal="center" vertical="center"/>
      <protection/>
    </xf>
    <xf numFmtId="0" fontId="109" fillId="55" borderId="84" xfId="0" applyFont="1" applyFill="1" applyBorder="1" applyAlignment="1" applyProtection="1">
      <alignment horizontal="center" vertical="center"/>
      <protection/>
    </xf>
    <xf numFmtId="0" fontId="109" fillId="55" borderId="85" xfId="0" applyFont="1" applyFill="1" applyBorder="1" applyAlignment="1" applyProtection="1">
      <alignment horizontal="center" vertical="center"/>
      <protection/>
    </xf>
    <xf numFmtId="0" fontId="3" fillId="55" borderId="86" xfId="0" applyFont="1" applyFill="1" applyBorder="1" applyAlignment="1" applyProtection="1">
      <alignment horizontal="center" vertical="center"/>
      <protection/>
    </xf>
    <xf numFmtId="0" fontId="3" fillId="55" borderId="87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44" fontId="2" fillId="55" borderId="88" xfId="75" applyFont="1" applyFill="1" applyBorder="1" applyAlignment="1" applyProtection="1">
      <alignment horizontal="center" vertical="center"/>
      <protection/>
    </xf>
    <xf numFmtId="0" fontId="105" fillId="0" borderId="0" xfId="0" applyFont="1" applyBorder="1" applyAlignment="1" applyProtection="1">
      <alignment horizontal="center" vertical="center"/>
      <protection/>
    </xf>
    <xf numFmtId="0" fontId="105" fillId="0" borderId="36" xfId="0" applyFont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left" vertical="center"/>
      <protection/>
    </xf>
    <xf numFmtId="0" fontId="10" fillId="0" borderId="89" xfId="0" applyFont="1" applyFill="1" applyBorder="1" applyAlignment="1" applyProtection="1">
      <alignment horizontal="left" vertical="center"/>
      <protection/>
    </xf>
    <xf numFmtId="6" fontId="5" fillId="0" borderId="66" xfId="0" applyNumberFormat="1" applyFont="1" applyFill="1" applyBorder="1" applyAlignment="1" applyProtection="1">
      <alignment horizontal="left" vertical="center"/>
      <protection/>
    </xf>
    <xf numFmtId="6" fontId="5" fillId="0" borderId="90" xfId="0" applyNumberFormat="1" applyFont="1" applyFill="1" applyBorder="1" applyAlignment="1" applyProtection="1">
      <alignment horizontal="left" vertical="center"/>
      <protection/>
    </xf>
    <xf numFmtId="0" fontId="117" fillId="0" borderId="0" xfId="0" applyFont="1" applyAlignment="1" applyProtection="1">
      <alignment horizontal="center"/>
      <protection/>
    </xf>
    <xf numFmtId="0" fontId="110" fillId="53" borderId="23" xfId="0" applyFont="1" applyFill="1" applyBorder="1" applyAlignment="1" applyProtection="1">
      <alignment horizontal="left" vertical="center"/>
      <protection locked="0"/>
    </xf>
    <xf numFmtId="0" fontId="110" fillId="53" borderId="61" xfId="0" applyFont="1" applyFill="1" applyBorder="1" applyAlignment="1" applyProtection="1">
      <alignment horizontal="left" vertical="center"/>
      <protection locked="0"/>
    </xf>
    <xf numFmtId="0" fontId="110" fillId="53" borderId="91" xfId="0" applyFont="1" applyFill="1" applyBorder="1" applyAlignment="1" applyProtection="1">
      <alignment horizontal="left" vertical="center"/>
      <protection locked="0"/>
    </xf>
    <xf numFmtId="0" fontId="110" fillId="53" borderId="89" xfId="0" applyFont="1" applyFill="1" applyBorder="1" applyAlignment="1" applyProtection="1">
      <alignment horizontal="left" vertical="center"/>
      <protection locked="0"/>
    </xf>
    <xf numFmtId="0" fontId="122" fillId="61" borderId="66" xfId="0" applyFont="1" applyFill="1" applyBorder="1" applyAlignment="1" applyProtection="1">
      <alignment horizontal="center" vertical="center"/>
      <protection/>
    </xf>
    <xf numFmtId="0" fontId="122" fillId="61" borderId="67" xfId="0" applyFont="1" applyFill="1" applyBorder="1" applyAlignment="1" applyProtection="1">
      <alignment horizontal="center" vertical="center"/>
      <protection/>
    </xf>
    <xf numFmtId="0" fontId="122" fillId="61" borderId="60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/>
      <protection locked="0"/>
    </xf>
    <xf numFmtId="7" fontId="5" fillId="55" borderId="91" xfId="75" applyNumberFormat="1" applyFont="1" applyFill="1" applyBorder="1" applyAlignment="1" applyProtection="1">
      <alignment vertical="center"/>
      <protection/>
    </xf>
    <xf numFmtId="7" fontId="5" fillId="55" borderId="70" xfId="75" applyNumberFormat="1" applyFont="1" applyFill="1" applyBorder="1" applyAlignment="1" applyProtection="1">
      <alignment vertical="center"/>
      <protection/>
    </xf>
    <xf numFmtId="0" fontId="110" fillId="53" borderId="79" xfId="0" applyFont="1" applyFill="1" applyBorder="1" applyAlignment="1" applyProtection="1">
      <alignment horizontal="left" vertical="center"/>
      <protection locked="0"/>
    </xf>
    <xf numFmtId="0" fontId="110" fillId="53" borderId="59" xfId="0" applyFont="1" applyFill="1" applyBorder="1" applyAlignment="1" applyProtection="1">
      <alignment horizontal="left" vertical="center"/>
      <protection locked="0"/>
    </xf>
    <xf numFmtId="44" fontId="3" fillId="55" borderId="92" xfId="75" applyFont="1" applyFill="1" applyBorder="1" applyAlignment="1" applyProtection="1">
      <alignment horizontal="center" vertical="center"/>
      <protection/>
    </xf>
    <xf numFmtId="44" fontId="3" fillId="55" borderId="93" xfId="75" applyFont="1" applyFill="1" applyBorder="1" applyAlignment="1" applyProtection="1">
      <alignment horizontal="center" vertical="center"/>
      <protection/>
    </xf>
    <xf numFmtId="44" fontId="2" fillId="55" borderId="37" xfId="75" applyFont="1" applyFill="1" applyBorder="1" applyAlignment="1" applyProtection="1">
      <alignment horizontal="center"/>
      <protection/>
    </xf>
    <xf numFmtId="44" fontId="2" fillId="55" borderId="90" xfId="75" applyFont="1" applyFill="1" applyBorder="1" applyAlignment="1" applyProtection="1">
      <alignment horizontal="center"/>
      <protection/>
    </xf>
    <xf numFmtId="0" fontId="10" fillId="0" borderId="68" xfId="0" applyFont="1" applyFill="1" applyBorder="1" applyAlignment="1" applyProtection="1">
      <alignment horizontal="left" vertical="center"/>
      <protection/>
    </xf>
    <xf numFmtId="0" fontId="10" fillId="0" borderId="54" xfId="0" applyFont="1" applyFill="1" applyBorder="1" applyAlignment="1" applyProtection="1">
      <alignment horizontal="left" vertical="center"/>
      <protection/>
    </xf>
    <xf numFmtId="0" fontId="123" fillId="0" borderId="37" xfId="0" applyFont="1" applyFill="1" applyBorder="1" applyAlignment="1" applyProtection="1">
      <alignment horizontal="left" vertical="center"/>
      <protection/>
    </xf>
    <xf numFmtId="0" fontId="123" fillId="0" borderId="60" xfId="0" applyFont="1" applyFill="1" applyBorder="1" applyAlignment="1" applyProtection="1">
      <alignment horizontal="left" vertical="center"/>
      <protection/>
    </xf>
    <xf numFmtId="14" fontId="15" fillId="0" borderId="74" xfId="0" applyNumberFormat="1" applyFont="1" applyFill="1" applyBorder="1" applyAlignment="1" applyProtection="1">
      <alignment horizontal="center"/>
      <protection locked="0"/>
    </xf>
    <xf numFmtId="0" fontId="127" fillId="0" borderId="19" xfId="0" applyFont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10" fillId="53" borderId="71" xfId="0" applyFont="1" applyFill="1" applyBorder="1" applyAlignment="1" applyProtection="1">
      <alignment horizontal="left" vertical="center"/>
      <protection locked="0"/>
    </xf>
    <xf numFmtId="0" fontId="110" fillId="53" borderId="94" xfId="0" applyFont="1" applyFill="1" applyBorder="1" applyAlignment="1" applyProtection="1">
      <alignment horizontal="left" vertical="center"/>
      <protection locked="0"/>
    </xf>
    <xf numFmtId="7" fontId="5" fillId="55" borderId="79" xfId="75" applyNumberFormat="1" applyFont="1" applyFill="1" applyBorder="1" applyAlignment="1" applyProtection="1">
      <alignment vertical="center"/>
      <protection/>
    </xf>
    <xf numFmtId="7" fontId="5" fillId="55" borderId="83" xfId="75" applyNumberFormat="1" applyFont="1" applyFill="1" applyBorder="1" applyAlignment="1" applyProtection="1">
      <alignment vertical="center"/>
      <protection/>
    </xf>
    <xf numFmtId="0" fontId="123" fillId="0" borderId="25" xfId="0" applyFont="1" applyFill="1" applyBorder="1" applyAlignment="1" applyProtection="1">
      <alignment horizontal="left" vertical="center"/>
      <protection/>
    </xf>
    <xf numFmtId="0" fontId="123" fillId="0" borderId="26" xfId="0" applyFont="1" applyFill="1" applyBorder="1" applyAlignment="1" applyProtection="1">
      <alignment horizontal="left" vertical="center"/>
      <protection/>
    </xf>
    <xf numFmtId="0" fontId="106" fillId="0" borderId="49" xfId="0" applyFont="1" applyBorder="1" applyAlignment="1" applyProtection="1">
      <alignment horizontal="center" vertical="center"/>
      <protection/>
    </xf>
    <xf numFmtId="0" fontId="106" fillId="0" borderId="48" xfId="0" applyFont="1" applyBorder="1" applyAlignment="1" applyProtection="1">
      <alignment horizontal="center" vertical="center"/>
      <protection/>
    </xf>
    <xf numFmtId="0" fontId="106" fillId="0" borderId="4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82" xfId="0" applyFont="1" applyFill="1" applyBorder="1" applyAlignment="1" applyProtection="1">
      <alignment horizontal="left" vertical="center"/>
      <protection/>
    </xf>
    <xf numFmtId="0" fontId="10" fillId="0" borderId="59" xfId="0" applyFont="1" applyFill="1" applyBorder="1" applyAlignment="1" applyProtection="1">
      <alignment horizontal="left" vertical="center"/>
      <protection/>
    </xf>
    <xf numFmtId="0" fontId="110" fillId="53" borderId="31" xfId="0" applyFont="1" applyFill="1" applyBorder="1" applyAlignment="1" applyProtection="1">
      <alignment horizontal="left" vertical="center" wrapText="1"/>
      <protection/>
    </xf>
    <xf numFmtId="0" fontId="7" fillId="0" borderId="69" xfId="0" applyFont="1" applyBorder="1" applyAlignment="1" applyProtection="1">
      <alignment horizontal="left" vertical="top" wrapText="1"/>
      <protection/>
    </xf>
    <xf numFmtId="0" fontId="7" fillId="0" borderId="48" xfId="0" applyFont="1" applyBorder="1" applyAlignment="1" applyProtection="1">
      <alignment horizontal="left" vertical="top" wrapText="1"/>
      <protection/>
    </xf>
    <xf numFmtId="0" fontId="7" fillId="0" borderId="77" xfId="0" applyFont="1" applyBorder="1" applyAlignment="1" applyProtection="1">
      <alignment horizontal="left" vertical="top" wrapText="1"/>
      <protection/>
    </xf>
    <xf numFmtId="0" fontId="7" fillId="0" borderId="78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61" xfId="0" applyFont="1" applyBorder="1" applyAlignment="1" applyProtection="1">
      <alignment horizontal="left" vertical="top" wrapText="1"/>
      <protection/>
    </xf>
    <xf numFmtId="0" fontId="7" fillId="0" borderId="68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left" vertical="top" wrapText="1"/>
      <protection/>
    </xf>
    <xf numFmtId="0" fontId="7" fillId="0" borderId="54" xfId="0" applyFont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74" xfId="0" applyFont="1" applyFill="1" applyBorder="1" applyAlignment="1" applyProtection="1">
      <alignment horizontal="left"/>
      <protection locked="0"/>
    </xf>
    <xf numFmtId="0" fontId="105" fillId="0" borderId="0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/>
      <protection locked="0"/>
    </xf>
    <xf numFmtId="0" fontId="14" fillId="0" borderId="74" xfId="0" applyFont="1" applyBorder="1" applyAlignment="1" applyProtection="1">
      <alignment/>
      <protection locked="0"/>
    </xf>
    <xf numFmtId="0" fontId="105" fillId="0" borderId="23" xfId="0" applyFont="1" applyBorder="1" applyAlignment="1" applyProtection="1">
      <alignment horizontal="right"/>
      <protection/>
    </xf>
    <xf numFmtId="0" fontId="105" fillId="0" borderId="0" xfId="0" applyFont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74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7" fontId="106" fillId="0" borderId="66" xfId="0" applyNumberFormat="1" applyFont="1" applyBorder="1" applyAlignment="1" applyProtection="1">
      <alignment horizontal="right" vertical="center"/>
      <protection/>
    </xf>
    <xf numFmtId="7" fontId="106" fillId="0" borderId="60" xfId="0" applyNumberFormat="1" applyFont="1" applyBorder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horizontal="left"/>
      <protection locked="0"/>
    </xf>
    <xf numFmtId="0" fontId="15" fillId="0" borderId="74" xfId="0" applyFont="1" applyBorder="1" applyAlignment="1" applyProtection="1">
      <alignment/>
      <protection locked="0"/>
    </xf>
    <xf numFmtId="0" fontId="128" fillId="0" borderId="40" xfId="0" applyFont="1" applyBorder="1" applyAlignment="1" applyProtection="1">
      <alignment horizontal="center"/>
      <protection/>
    </xf>
    <xf numFmtId="0" fontId="128" fillId="0" borderId="46" xfId="0" applyFont="1" applyBorder="1" applyAlignment="1" applyProtection="1">
      <alignment horizontal="center"/>
      <protection/>
    </xf>
    <xf numFmtId="0" fontId="128" fillId="0" borderId="45" xfId="0" applyFont="1" applyBorder="1" applyAlignment="1" applyProtection="1">
      <alignment horizontal="center"/>
      <protection/>
    </xf>
    <xf numFmtId="0" fontId="112" fillId="0" borderId="46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21" xfId="115" applyFont="1" applyBorder="1" applyAlignment="1" applyProtection="1">
      <alignment/>
      <protection locked="0"/>
    </xf>
    <xf numFmtId="0" fontId="129" fillId="61" borderId="66" xfId="0" applyFont="1" applyFill="1" applyBorder="1" applyAlignment="1" applyProtection="1">
      <alignment horizontal="center" vertical="center"/>
      <protection/>
    </xf>
    <xf numFmtId="0" fontId="129" fillId="61" borderId="67" xfId="0" applyFont="1" applyFill="1" applyBorder="1" applyAlignment="1" applyProtection="1">
      <alignment horizontal="center" vertical="center"/>
      <protection/>
    </xf>
    <xf numFmtId="0" fontId="129" fillId="61" borderId="60" xfId="0" applyFont="1" applyFill="1" applyBorder="1" applyAlignment="1" applyProtection="1">
      <alignment horizontal="center" vertical="center"/>
      <protection/>
    </xf>
    <xf numFmtId="0" fontId="129" fillId="62" borderId="66" xfId="0" applyFont="1" applyFill="1" applyBorder="1" applyAlignment="1" applyProtection="1">
      <alignment horizontal="center" vertical="center"/>
      <protection/>
    </xf>
    <xf numFmtId="0" fontId="129" fillId="62" borderId="67" xfId="0" applyFont="1" applyFill="1" applyBorder="1" applyAlignment="1" applyProtection="1">
      <alignment horizontal="center" vertical="center"/>
      <protection/>
    </xf>
    <xf numFmtId="0" fontId="129" fillId="62" borderId="60" xfId="0" applyFont="1" applyFill="1" applyBorder="1" applyAlignment="1" applyProtection="1">
      <alignment horizontal="center" vertical="center"/>
      <protection/>
    </xf>
    <xf numFmtId="0" fontId="130" fillId="63" borderId="66" xfId="0" applyFont="1" applyFill="1" applyBorder="1" applyAlignment="1" applyProtection="1">
      <alignment horizontal="center" vertical="center"/>
      <protection/>
    </xf>
    <xf numFmtId="0" fontId="130" fillId="63" borderId="67" xfId="0" applyFont="1" applyFill="1" applyBorder="1" applyAlignment="1" applyProtection="1">
      <alignment horizontal="center" vertical="center"/>
      <protection/>
    </xf>
    <xf numFmtId="0" fontId="130" fillId="63" borderId="60" xfId="0" applyFont="1" applyFill="1" applyBorder="1" applyAlignment="1" applyProtection="1">
      <alignment horizontal="center" vertical="center"/>
      <protection/>
    </xf>
    <xf numFmtId="0" fontId="111" fillId="0" borderId="40" xfId="0" applyFont="1" applyBorder="1" applyAlignment="1">
      <alignment/>
    </xf>
    <xf numFmtId="0" fontId="111" fillId="0" borderId="45" xfId="0" applyFont="1" applyBorder="1" applyAlignment="1">
      <alignment/>
    </xf>
    <xf numFmtId="0" fontId="117" fillId="27" borderId="23" xfId="0" applyFont="1" applyFill="1" applyBorder="1" applyAlignment="1">
      <alignment vertical="center"/>
    </xf>
    <xf numFmtId="0" fontId="117" fillId="27" borderId="36" xfId="0" applyFont="1" applyFill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12" fillId="0" borderId="23" xfId="115" applyFont="1" applyBorder="1" applyAlignment="1" applyProtection="1">
      <alignment vertical="center"/>
      <protection locked="0"/>
    </xf>
    <xf numFmtId="0" fontId="112" fillId="0" borderId="36" xfId="115" applyFont="1" applyBorder="1" applyAlignment="1" applyProtection="1">
      <alignment vertical="center"/>
      <protection locked="0"/>
    </xf>
    <xf numFmtId="0" fontId="111" fillId="0" borderId="20" xfId="0" applyFont="1" applyBorder="1" applyAlignment="1">
      <alignment/>
    </xf>
    <xf numFmtId="0" fontId="111" fillId="0" borderId="22" xfId="0" applyFont="1" applyBorder="1" applyAlignment="1">
      <alignment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Currency 10" xfId="77"/>
    <cellStyle name="Currency 11" xfId="78"/>
    <cellStyle name="Currency 2" xfId="79"/>
    <cellStyle name="Currency 2 2" xfId="80"/>
    <cellStyle name="Currency 2 2 2" xfId="81"/>
    <cellStyle name="Currency 2 2 3" xfId="82"/>
    <cellStyle name="Currency 2 3" xfId="83"/>
    <cellStyle name="Currency 2 3 2" xfId="84"/>
    <cellStyle name="Currency 2 4" xfId="85"/>
    <cellStyle name="Currency 2 5" xfId="86"/>
    <cellStyle name="Currency 2 6" xfId="87"/>
    <cellStyle name="Currency 2 7" xfId="88"/>
    <cellStyle name="Currency 3" xfId="89"/>
    <cellStyle name="Currency 3 2" xfId="90"/>
    <cellStyle name="Currency 4" xfId="91"/>
    <cellStyle name="Currency 5" xfId="92"/>
    <cellStyle name="Currency 6" xfId="93"/>
    <cellStyle name="Currency 7" xfId="94"/>
    <cellStyle name="Currency 7 2" xfId="95"/>
    <cellStyle name="Currency 7 3" xfId="96"/>
    <cellStyle name="Currency 8" xfId="97"/>
    <cellStyle name="Currency 8 2" xfId="98"/>
    <cellStyle name="Currency 8 3" xfId="99"/>
    <cellStyle name="Currency 9" xfId="100"/>
    <cellStyle name="Excel Built-in Currency" xfId="101"/>
    <cellStyle name="Explanatory Text" xfId="102"/>
    <cellStyle name="Explanatory Text 2" xfId="103"/>
    <cellStyle name="Followed Hyperlink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Hyperlink 2" xfId="116"/>
    <cellStyle name="Hyperlink 3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" xfId="124"/>
    <cellStyle name="Normal 10" xfId="125"/>
    <cellStyle name="Normal 10 2" xfId="126"/>
    <cellStyle name="Normal 10 2 2" xfId="127"/>
    <cellStyle name="Normal 10 3" xfId="128"/>
    <cellStyle name="Normal 10 3 2" xfId="129"/>
    <cellStyle name="Normal 10 4" xfId="130"/>
    <cellStyle name="Normal 10 5" xfId="131"/>
    <cellStyle name="Normal 10 6" xfId="132"/>
    <cellStyle name="Normal 11" xfId="133"/>
    <cellStyle name="Normal 12" xfId="134"/>
    <cellStyle name="Normal 12 2" xfId="135"/>
    <cellStyle name="Normal 2" xfId="136"/>
    <cellStyle name="Normal 2 2" xfId="137"/>
    <cellStyle name="Normal 2 2 2" xfId="138"/>
    <cellStyle name="Normal 2 2 3" xfId="139"/>
    <cellStyle name="Normal 2 2 3 2" xfId="140"/>
    <cellStyle name="Normal 2 2 4" xfId="141"/>
    <cellStyle name="Normal 2 2 5" xfId="142"/>
    <cellStyle name="Normal 2 2 6" xfId="143"/>
    <cellStyle name="Normal 2 2 7" xfId="144"/>
    <cellStyle name="Normal 2 3" xfId="145"/>
    <cellStyle name="Normal 2_All Changes for 06 01 10 - USD" xfId="146"/>
    <cellStyle name="Normal 3" xfId="147"/>
    <cellStyle name="Normal 3 2" xfId="148"/>
    <cellStyle name="Normal 4" xfId="149"/>
    <cellStyle name="Normal 5" xfId="150"/>
    <cellStyle name="Normal 5 2" xfId="151"/>
    <cellStyle name="Normal 6" xfId="152"/>
    <cellStyle name="Normal 6 2" xfId="153"/>
    <cellStyle name="Normal 6 2 2" xfId="154"/>
    <cellStyle name="Normal 6 2 2 2" xfId="155"/>
    <cellStyle name="Normal 6 3" xfId="156"/>
    <cellStyle name="Normal 6 3 2" xfId="157"/>
    <cellStyle name="Normal 6 4" xfId="158"/>
    <cellStyle name="Normal 6 5" xfId="159"/>
    <cellStyle name="Normal 6 6" xfId="160"/>
    <cellStyle name="Normal 7" xfId="161"/>
    <cellStyle name="Normal 7 2" xfId="162"/>
    <cellStyle name="Normal 7 2 2" xfId="163"/>
    <cellStyle name="Normal 7 3" xfId="164"/>
    <cellStyle name="Normal 7 3 2" xfId="165"/>
    <cellStyle name="Normal 7 4" xfId="166"/>
    <cellStyle name="Normal 8" xfId="167"/>
    <cellStyle name="Normal 8 2" xfId="168"/>
    <cellStyle name="Normal 8 2 2" xfId="169"/>
    <cellStyle name="Normal 8 3" xfId="170"/>
    <cellStyle name="Normal 8 3 2" xfId="171"/>
    <cellStyle name="Normal 8 4" xfId="172"/>
    <cellStyle name="Normal 8 5" xfId="173"/>
    <cellStyle name="Normal 9" xfId="174"/>
    <cellStyle name="Normal 9 2" xfId="175"/>
    <cellStyle name="Normal 9 2 2" xfId="176"/>
    <cellStyle name="Normal 9 3" xfId="177"/>
    <cellStyle name="Normal 9 3 2" xfId="178"/>
    <cellStyle name="Normal 9 4" xfId="179"/>
    <cellStyle name="Normal 9 5" xfId="180"/>
    <cellStyle name="Normal 9 6" xfId="181"/>
    <cellStyle name="Note" xfId="182"/>
    <cellStyle name="Note 2" xfId="183"/>
    <cellStyle name="Output" xfId="184"/>
    <cellStyle name="Output 2" xfId="185"/>
    <cellStyle name="Percent" xfId="186"/>
    <cellStyle name="Percent 2" xfId="187"/>
    <cellStyle name="Percent 3" xfId="188"/>
    <cellStyle name="Percent 4" xfId="189"/>
    <cellStyle name="Style 1" xfId="190"/>
    <cellStyle name="Style 1 2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dxfs count="30">
    <dxf>
      <fill>
        <patternFill>
          <bgColor rgb="FFFFFF00"/>
        </patternFill>
      </fill>
    </dxf>
    <dxf/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/>
    <dxf>
      <fill>
        <patternFill patternType="lightUp">
          <bgColor theme="0" tint="-0.14993000030517578"/>
        </patternFill>
      </fill>
    </dxf>
    <dxf>
      <fill>
        <patternFill>
          <bgColor rgb="FFFFFF00"/>
        </patternFill>
      </fill>
    </dxf>
    <dxf/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3000030517578"/>
        </patternFill>
      </fill>
    </dxf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hyperlink" Target="https://www.oar.net/sites/oar.net/files/services/vmware/docs/VMwareProfessionalServices.pdf" TargetMode="External" /><Relationship Id="rId4" Type="http://schemas.openxmlformats.org/officeDocument/2006/relationships/hyperlink" Target="https://www.oar.net/sites/oar.net/files/services/vmware/docs/VMwareProfessionalServices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6</xdr:col>
      <xdr:colOff>1628775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0</xdr:rowOff>
    </xdr:from>
    <xdr:to>
      <xdr:col>17</xdr:col>
      <xdr:colOff>228600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18</xdr:col>
      <xdr:colOff>0</xdr:colOff>
      <xdr:row>73</xdr:row>
      <xdr:rowOff>9525</xdr:rowOff>
    </xdr:to>
    <xdr:sp>
      <xdr:nvSpPr>
        <xdr:cNvPr id="3" name="Rectangle 30"/>
        <xdr:cNvSpPr>
          <a:spLocks/>
        </xdr:cNvSpPr>
      </xdr:nvSpPr>
      <xdr:spPr>
        <a:xfrm>
          <a:off x="180975" y="15468600"/>
          <a:ext cx="99250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NEW VMWARE LICENSES and MAINTENANCE</a:t>
          </a:r>
        </a:p>
      </xdr:txBody>
    </xdr:sp>
    <xdr:clientData/>
  </xdr:twoCellAnchor>
  <xdr:twoCellAnchor>
    <xdr:from>
      <xdr:col>5</xdr:col>
      <xdr:colOff>0</xdr:colOff>
      <xdr:row>115</xdr:row>
      <xdr:rowOff>9525</xdr:rowOff>
    </xdr:from>
    <xdr:to>
      <xdr:col>14</xdr:col>
      <xdr:colOff>0</xdr:colOff>
      <xdr:row>116</xdr:row>
      <xdr:rowOff>9525</xdr:rowOff>
    </xdr:to>
    <xdr:sp>
      <xdr:nvSpPr>
        <xdr:cNvPr id="4" name="Rectangle 31"/>
        <xdr:cNvSpPr>
          <a:spLocks/>
        </xdr:cNvSpPr>
      </xdr:nvSpPr>
      <xdr:spPr>
        <a:xfrm>
          <a:off x="180975" y="25346025"/>
          <a:ext cx="7829550" cy="219075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MAINTENANCE RENEWAL of EXISTING VMWARE LICENSES</a:t>
          </a:r>
        </a:p>
      </xdr:txBody>
    </xdr:sp>
    <xdr:clientData/>
  </xdr:twoCellAnchor>
  <xdr:twoCellAnchor>
    <xdr:from>
      <xdr:col>15</xdr:col>
      <xdr:colOff>0</xdr:colOff>
      <xdr:row>115</xdr:row>
      <xdr:rowOff>0</xdr:rowOff>
    </xdr:from>
    <xdr:to>
      <xdr:col>19</xdr:col>
      <xdr:colOff>0</xdr:colOff>
      <xdr:row>116</xdr:row>
      <xdr:rowOff>0</xdr:rowOff>
    </xdr:to>
    <xdr:sp>
      <xdr:nvSpPr>
        <xdr:cNvPr id="5" name="Rectangle 32"/>
        <xdr:cNvSpPr>
          <a:spLocks/>
        </xdr:cNvSpPr>
      </xdr:nvSpPr>
      <xdr:spPr>
        <a:xfrm>
          <a:off x="8772525" y="25336500"/>
          <a:ext cx="2114550" cy="219075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GRAND TOTAL</a:t>
          </a:r>
        </a:p>
      </xdr:txBody>
    </xdr:sp>
    <xdr:clientData/>
  </xdr:twoCellAnchor>
  <xdr:twoCellAnchor>
    <xdr:from>
      <xdr:col>5</xdr:col>
      <xdr:colOff>19050</xdr:colOff>
      <xdr:row>108</xdr:row>
      <xdr:rowOff>9525</xdr:rowOff>
    </xdr:from>
    <xdr:to>
      <xdr:col>6</xdr:col>
      <xdr:colOff>1438275</xdr:colOff>
      <xdr:row>109</xdr:row>
      <xdr:rowOff>28575</xdr:rowOff>
    </xdr:to>
    <xdr:sp>
      <xdr:nvSpPr>
        <xdr:cNvPr id="6" name="Rounded Rectangle 35">
          <a:hlinkClick r:id="rId3"/>
        </xdr:cNvPr>
        <xdr:cNvSpPr>
          <a:spLocks/>
        </xdr:cNvSpPr>
      </xdr:nvSpPr>
      <xdr:spPr>
        <a:xfrm>
          <a:off x="200025" y="24031575"/>
          <a:ext cx="2343150" cy="24765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  <xdr:twoCellAnchor>
    <xdr:from>
      <xdr:col>5</xdr:col>
      <xdr:colOff>9525</xdr:colOff>
      <xdr:row>103</xdr:row>
      <xdr:rowOff>76200</xdr:rowOff>
    </xdr:from>
    <xdr:to>
      <xdr:col>12</xdr:col>
      <xdr:colOff>0</xdr:colOff>
      <xdr:row>104</xdr:row>
      <xdr:rowOff>142875</xdr:rowOff>
    </xdr:to>
    <xdr:sp>
      <xdr:nvSpPr>
        <xdr:cNvPr id="7" name="Rectangle 19"/>
        <xdr:cNvSpPr>
          <a:spLocks/>
        </xdr:cNvSpPr>
      </xdr:nvSpPr>
      <xdr:spPr>
        <a:xfrm>
          <a:off x="190500" y="23298150"/>
          <a:ext cx="66103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PSO</a:t>
          </a:r>
          <a:r>
            <a:rPr lang="en-US" cap="none" sz="1400" b="1" i="0" u="none" baseline="0">
              <a:solidFill>
                <a:srgbClr val="FFFFFF"/>
              </a:solidFill>
            </a:rPr>
            <a:t> CREDITS</a:t>
          </a:r>
        </a:p>
      </xdr:txBody>
    </xdr:sp>
    <xdr:clientData/>
  </xdr:twoCellAnchor>
  <xdr:twoCellAnchor>
    <xdr:from>
      <xdr:col>6</xdr:col>
      <xdr:colOff>2476500</xdr:colOff>
      <xdr:row>137</xdr:row>
      <xdr:rowOff>104775</xdr:rowOff>
    </xdr:from>
    <xdr:to>
      <xdr:col>14</xdr:col>
      <xdr:colOff>752475</xdr:colOff>
      <xdr:row>138</xdr:row>
      <xdr:rowOff>95250</xdr:rowOff>
    </xdr:to>
    <xdr:sp>
      <xdr:nvSpPr>
        <xdr:cNvPr id="8" name="Rounded Rectangle 20"/>
        <xdr:cNvSpPr>
          <a:spLocks/>
        </xdr:cNvSpPr>
      </xdr:nvSpPr>
      <xdr:spPr>
        <a:xfrm>
          <a:off x="3581400" y="30660975"/>
          <a:ext cx="5181600" cy="180975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TRAINING COURSES</a:t>
          </a:r>
        </a:p>
      </xdr:txBody>
    </xdr:sp>
    <xdr:clientData/>
  </xdr:twoCellAnchor>
  <xdr:twoCellAnchor>
    <xdr:from>
      <xdr:col>6</xdr:col>
      <xdr:colOff>2466975</xdr:colOff>
      <xdr:row>163</xdr:row>
      <xdr:rowOff>95250</xdr:rowOff>
    </xdr:from>
    <xdr:to>
      <xdr:col>14</xdr:col>
      <xdr:colOff>742950</xdr:colOff>
      <xdr:row>164</xdr:row>
      <xdr:rowOff>95250</xdr:rowOff>
    </xdr:to>
    <xdr:sp>
      <xdr:nvSpPr>
        <xdr:cNvPr id="9" name="Rounded Rectangle 21"/>
        <xdr:cNvSpPr>
          <a:spLocks/>
        </xdr:cNvSpPr>
      </xdr:nvSpPr>
      <xdr:spPr>
        <a:xfrm>
          <a:off x="3571875" y="36461700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CONSULTING</a:t>
          </a:r>
          <a:r>
            <a:rPr lang="en-US" cap="none" sz="1200" b="1" i="0" u="none" baseline="0">
              <a:solidFill>
                <a:srgbClr val="FFFFFF"/>
              </a:solidFill>
            </a:rPr>
            <a:t> SERVICES</a:t>
          </a:r>
        </a:p>
      </xdr:txBody>
    </xdr:sp>
    <xdr:clientData/>
  </xdr:twoCellAnchor>
  <xdr:twoCellAnchor>
    <xdr:from>
      <xdr:col>8</xdr:col>
      <xdr:colOff>438150</xdr:colOff>
      <xdr:row>172</xdr:row>
      <xdr:rowOff>95250</xdr:rowOff>
    </xdr:from>
    <xdr:to>
      <xdr:col>13</xdr:col>
      <xdr:colOff>504825</xdr:colOff>
      <xdr:row>173</xdr:row>
      <xdr:rowOff>95250</xdr:rowOff>
    </xdr:to>
    <xdr:sp>
      <xdr:nvSpPr>
        <xdr:cNvPr id="10" name="Rounded Rectangle 22">
          <a:hlinkClick r:id="rId4"/>
        </xdr:cNvPr>
        <xdr:cNvSpPr>
          <a:spLocks/>
        </xdr:cNvSpPr>
      </xdr:nvSpPr>
      <xdr:spPr>
        <a:xfrm>
          <a:off x="4867275" y="38404800"/>
          <a:ext cx="2981325" cy="19050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188"/>
  <sheetViews>
    <sheetView showGridLines="0" tabSelected="1" view="pageBreakPreview" zoomScaleSheetLayoutView="100" zoomScalePageLayoutView="75" workbookViewId="0" topLeftCell="A1">
      <selection activeCell="F76" sqref="F76:G76"/>
    </sheetView>
  </sheetViews>
  <sheetFormatPr defaultColWidth="9.140625" defaultRowHeight="15"/>
  <cols>
    <col min="1" max="1" width="0.9921875" style="107" customWidth="1"/>
    <col min="2" max="4" width="17.57421875" style="107" hidden="1" customWidth="1"/>
    <col min="5" max="5" width="1.7109375" style="107" customWidth="1"/>
    <col min="6" max="6" width="13.8515625" style="107" customWidth="1"/>
    <col min="7" max="7" width="37.28125" style="107" customWidth="1"/>
    <col min="8" max="8" width="12.57421875" style="107" customWidth="1"/>
    <col min="9" max="9" width="6.7109375" style="107" customWidth="1"/>
    <col min="10" max="10" width="6.00390625" style="107" customWidth="1"/>
    <col min="11" max="11" width="11.28125" style="107" customWidth="1"/>
    <col min="12" max="12" width="11.57421875" style="107" customWidth="1"/>
    <col min="13" max="13" width="8.140625" style="107" customWidth="1"/>
    <col min="14" max="14" width="10.00390625" style="107" customWidth="1"/>
    <col min="15" max="15" width="11.421875" style="107" customWidth="1"/>
    <col min="16" max="16" width="2.7109375" style="107" customWidth="1"/>
    <col min="17" max="17" width="9.421875" style="107" customWidth="1"/>
    <col min="18" max="18" width="7.8515625" style="107" customWidth="1"/>
    <col min="19" max="19" width="11.7109375" style="107" customWidth="1"/>
    <col min="20" max="16384" width="9.140625" style="107" customWidth="1"/>
  </cols>
  <sheetData>
    <row r="1" spans="2:18" ht="24" customHeight="1">
      <c r="B1" s="107" t="s">
        <v>237</v>
      </c>
      <c r="C1" s="107" t="s">
        <v>676</v>
      </c>
      <c r="D1" s="107" t="s">
        <v>677</v>
      </c>
      <c r="F1" s="118" t="s">
        <v>334</v>
      </c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2:19" ht="19.5" customHeight="1">
      <c r="B2" s="65"/>
      <c r="C2" s="74"/>
      <c r="F2" s="342" t="s">
        <v>128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2:19" ht="15" customHeight="1">
      <c r="B3" s="70" t="s">
        <v>443</v>
      </c>
      <c r="C3" s="67" t="s">
        <v>553</v>
      </c>
      <c r="D3" s="70" t="s">
        <v>443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2:19" ht="15" customHeight="1">
      <c r="B4" s="241" t="s">
        <v>450</v>
      </c>
      <c r="C4" s="53"/>
      <c r="D4" s="90" t="s">
        <v>450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2:19" ht="15">
      <c r="B5" s="241" t="s">
        <v>451</v>
      </c>
      <c r="C5" s="206" t="s">
        <v>464</v>
      </c>
      <c r="D5" s="90" t="s">
        <v>451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</row>
    <row r="6" spans="2:19" ht="15">
      <c r="B6" s="241" t="s">
        <v>452</v>
      </c>
      <c r="C6" s="41" t="s">
        <v>561</v>
      </c>
      <c r="D6" s="90" t="s">
        <v>452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2:19" ht="15">
      <c r="B7" s="241" t="s">
        <v>453</v>
      </c>
      <c r="C7" s="53"/>
      <c r="D7" s="90" t="s">
        <v>453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</row>
    <row r="8" spans="2:19" ht="15">
      <c r="B8" s="241" t="s">
        <v>454</v>
      </c>
      <c r="C8" s="206" t="s">
        <v>465</v>
      </c>
      <c r="D8" s="90" t="s">
        <v>454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2:19" ht="15">
      <c r="B9" s="241" t="s">
        <v>455</v>
      </c>
      <c r="C9" s="41" t="s">
        <v>510</v>
      </c>
      <c r="D9" s="90" t="s">
        <v>455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2:19" ht="15">
      <c r="B10" s="241" t="s">
        <v>456</v>
      </c>
      <c r="C10" s="53"/>
      <c r="D10" s="90" t="s">
        <v>456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</row>
    <row r="11" spans="2:19" ht="15">
      <c r="B11" s="65"/>
      <c r="C11" s="206" t="s">
        <v>466</v>
      </c>
      <c r="D11" s="65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2:19" ht="15">
      <c r="B12" s="70" t="s">
        <v>69</v>
      </c>
      <c r="C12" s="41" t="s">
        <v>511</v>
      </c>
      <c r="D12" s="70" t="s">
        <v>69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</row>
    <row r="13" spans="2:19" ht="15">
      <c r="B13" s="241" t="s">
        <v>162</v>
      </c>
      <c r="C13" s="41" t="s">
        <v>512</v>
      </c>
      <c r="D13" s="90" t="s">
        <v>162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</row>
    <row r="14" spans="2:19" ht="15">
      <c r="B14" s="65"/>
      <c r="C14" s="53"/>
      <c r="D14" s="65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</row>
    <row r="15" spans="2:19" ht="15">
      <c r="B15" s="206" t="s">
        <v>70</v>
      </c>
      <c r="C15" s="206" t="s">
        <v>467</v>
      </c>
      <c r="D15" s="206" t="s">
        <v>70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</row>
    <row r="16" spans="2:19" ht="15">
      <c r="B16" s="241" t="s">
        <v>158</v>
      </c>
      <c r="C16" s="41" t="s">
        <v>516</v>
      </c>
      <c r="D16" s="90" t="s">
        <v>158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</row>
    <row r="17" spans="2:22" ht="15" customHeight="1">
      <c r="B17" s="65"/>
      <c r="C17" s="41" t="s">
        <v>513</v>
      </c>
      <c r="D17" s="65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20"/>
      <c r="U17" s="120"/>
      <c r="V17" s="120"/>
    </row>
    <row r="18" spans="2:22" ht="15">
      <c r="B18" s="206" t="s">
        <v>440</v>
      </c>
      <c r="C18" s="41" t="s">
        <v>514</v>
      </c>
      <c r="D18" s="206" t="s">
        <v>440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120"/>
      <c r="U18" s="120"/>
      <c r="V18" s="120"/>
    </row>
    <row r="19" spans="2:22" ht="15">
      <c r="B19" s="241" t="s">
        <v>569</v>
      </c>
      <c r="C19" s="41" t="s">
        <v>515</v>
      </c>
      <c r="D19" s="90" t="s">
        <v>569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120"/>
      <c r="U19" s="120"/>
      <c r="V19" s="120"/>
    </row>
    <row r="20" spans="2:22" ht="15">
      <c r="B20" s="65"/>
      <c r="C20" s="77"/>
      <c r="D20" s="65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120"/>
      <c r="U20" s="120"/>
      <c r="V20" s="120"/>
    </row>
    <row r="21" spans="2:22" ht="15">
      <c r="B21" s="206" t="s">
        <v>188</v>
      </c>
      <c r="C21" s="46" t="s">
        <v>552</v>
      </c>
      <c r="D21" s="206" t="s">
        <v>188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120"/>
      <c r="U21" s="120"/>
      <c r="V21" s="120"/>
    </row>
    <row r="22" spans="2:22" ht="15">
      <c r="B22" s="241" t="s">
        <v>570</v>
      </c>
      <c r="C22" s="50"/>
      <c r="D22" s="90" t="s">
        <v>570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120"/>
      <c r="U22" s="120"/>
      <c r="V22" s="120"/>
    </row>
    <row r="23" spans="2:22" ht="15">
      <c r="B23" s="241" t="s">
        <v>571</v>
      </c>
      <c r="C23" s="206" t="s">
        <v>70</v>
      </c>
      <c r="D23" s="90" t="s">
        <v>571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120"/>
      <c r="U23" s="120"/>
      <c r="V23" s="120"/>
    </row>
    <row r="24" spans="2:22" ht="15">
      <c r="B24" s="241" t="s">
        <v>572</v>
      </c>
      <c r="C24" s="41" t="s">
        <v>470</v>
      </c>
      <c r="D24" s="90" t="s">
        <v>572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120"/>
      <c r="U24" s="120"/>
      <c r="V24" s="120"/>
    </row>
    <row r="25" spans="2:22" ht="15">
      <c r="B25" s="241" t="s">
        <v>573</v>
      </c>
      <c r="C25" s="74"/>
      <c r="D25" s="90" t="s">
        <v>573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120"/>
      <c r="U25" s="120"/>
      <c r="V25" s="120"/>
    </row>
    <row r="26" spans="2:22" ht="15">
      <c r="B26" s="241" t="s">
        <v>574</v>
      </c>
      <c r="C26" s="46" t="s">
        <v>551</v>
      </c>
      <c r="D26" s="90" t="s">
        <v>574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120"/>
      <c r="U26" s="120"/>
      <c r="V26" s="120"/>
    </row>
    <row r="27" spans="2:22" ht="15">
      <c r="B27" s="241" t="s">
        <v>575</v>
      </c>
      <c r="C27" s="74"/>
      <c r="D27" s="90" t="s">
        <v>575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120"/>
      <c r="U27" s="120"/>
      <c r="V27" s="120"/>
    </row>
    <row r="28" spans="2:22" ht="15">
      <c r="B28" s="241" t="s">
        <v>576</v>
      </c>
      <c r="C28" s="206" t="s">
        <v>505</v>
      </c>
      <c r="D28" s="90" t="s">
        <v>576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120"/>
      <c r="U28" s="120"/>
      <c r="V28" s="120"/>
    </row>
    <row r="29" spans="2:22" ht="15">
      <c r="B29" s="241" t="s">
        <v>577</v>
      </c>
      <c r="C29" s="41" t="s">
        <v>562</v>
      </c>
      <c r="D29" s="90" t="s">
        <v>577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120"/>
      <c r="U29" s="120"/>
      <c r="V29" s="120"/>
    </row>
    <row r="30" spans="2:22" ht="15">
      <c r="B30" s="241" t="s">
        <v>578</v>
      </c>
      <c r="C30" s="41" t="s">
        <v>563</v>
      </c>
      <c r="D30" s="90" t="s">
        <v>578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120"/>
      <c r="U30" s="120"/>
      <c r="V30" s="120"/>
    </row>
    <row r="31" spans="2:22" ht="15">
      <c r="B31" s="241" t="s">
        <v>579</v>
      </c>
      <c r="C31" s="41" t="s">
        <v>564</v>
      </c>
      <c r="D31" s="90" t="s">
        <v>579</v>
      </c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120"/>
      <c r="U31" s="120"/>
      <c r="V31" s="120"/>
    </row>
    <row r="32" spans="2:22" ht="15">
      <c r="B32" s="241" t="s">
        <v>580</v>
      </c>
      <c r="C32" s="74"/>
      <c r="D32" s="90" t="s">
        <v>580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120"/>
      <c r="U32" s="120"/>
      <c r="V32" s="120"/>
    </row>
    <row r="33" spans="2:22" ht="15">
      <c r="B33" s="241" t="s">
        <v>581</v>
      </c>
      <c r="C33" s="206" t="s">
        <v>506</v>
      </c>
      <c r="D33" s="90" t="s">
        <v>581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120"/>
      <c r="U33" s="120"/>
      <c r="V33" s="120"/>
    </row>
    <row r="34" spans="2:22" ht="15">
      <c r="B34" s="65"/>
      <c r="C34" s="41" t="s">
        <v>565</v>
      </c>
      <c r="D34" s="65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120"/>
      <c r="U34" s="120"/>
      <c r="V34" s="120"/>
    </row>
    <row r="35" spans="2:22" ht="15">
      <c r="B35" s="206" t="s">
        <v>441</v>
      </c>
      <c r="C35" s="41" t="s">
        <v>566</v>
      </c>
      <c r="D35" s="206" t="s">
        <v>441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120"/>
      <c r="U35" s="120"/>
      <c r="V35" s="120"/>
    </row>
    <row r="36" spans="2:22" ht="15">
      <c r="B36" s="241" t="s">
        <v>582</v>
      </c>
      <c r="C36" s="41" t="s">
        <v>567</v>
      </c>
      <c r="D36" s="90" t="s">
        <v>582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120"/>
      <c r="U36" s="120"/>
      <c r="V36" s="120"/>
    </row>
    <row r="37" spans="2:22" ht="15">
      <c r="B37" s="241" t="s">
        <v>583</v>
      </c>
      <c r="C37" s="41" t="s">
        <v>568</v>
      </c>
      <c r="D37" s="90" t="s">
        <v>583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120"/>
      <c r="U37" s="120"/>
      <c r="V37" s="120"/>
    </row>
    <row r="38" spans="2:22" ht="15">
      <c r="B38" s="65"/>
      <c r="C38" s="74"/>
      <c r="D38" s="65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120"/>
      <c r="U38" s="120"/>
      <c r="V38" s="120"/>
    </row>
    <row r="39" spans="2:22" ht="15">
      <c r="B39" s="206" t="s">
        <v>203</v>
      </c>
      <c r="C39" s="206" t="s">
        <v>507</v>
      </c>
      <c r="D39" s="206" t="s">
        <v>203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120"/>
      <c r="U39" s="120"/>
      <c r="V39" s="120"/>
    </row>
    <row r="40" spans="2:22" ht="15">
      <c r="B40" s="241" t="s">
        <v>584</v>
      </c>
      <c r="C40" s="41" t="s">
        <v>602</v>
      </c>
      <c r="D40" s="90" t="s">
        <v>584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120"/>
      <c r="U40" s="120"/>
      <c r="V40" s="120"/>
    </row>
    <row r="41" spans="2:22" ht="15">
      <c r="B41" s="241" t="s">
        <v>274</v>
      </c>
      <c r="C41" s="41" t="s">
        <v>603</v>
      </c>
      <c r="D41" s="90" t="s">
        <v>274</v>
      </c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20"/>
      <c r="U41" s="120"/>
      <c r="V41" s="120"/>
    </row>
    <row r="42" spans="2:22" ht="12.75" customHeight="1">
      <c r="B42" s="241" t="s">
        <v>275</v>
      </c>
      <c r="C42" s="41" t="s">
        <v>604</v>
      </c>
      <c r="D42" s="90" t="s">
        <v>275</v>
      </c>
      <c r="G42" s="263" t="s">
        <v>61</v>
      </c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120"/>
      <c r="U42" s="120"/>
      <c r="V42" s="120"/>
    </row>
    <row r="43" spans="2:22" ht="12.75" customHeight="1">
      <c r="B43" s="241" t="s">
        <v>585</v>
      </c>
      <c r="C43" s="41" t="s">
        <v>605</v>
      </c>
      <c r="D43" s="90" t="s">
        <v>585</v>
      </c>
      <c r="F43" s="200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120"/>
      <c r="U43" s="120"/>
      <c r="V43" s="120"/>
    </row>
    <row r="44" spans="2:22" ht="30" customHeight="1">
      <c r="B44" s="241" t="s">
        <v>586</v>
      </c>
      <c r="C44" s="41" t="s">
        <v>606</v>
      </c>
      <c r="D44" s="90" t="s">
        <v>586</v>
      </c>
      <c r="G44" s="264" t="s">
        <v>4</v>
      </c>
      <c r="H44" s="264"/>
      <c r="I44" s="264"/>
      <c r="J44" s="264"/>
      <c r="K44" s="181"/>
      <c r="L44" s="135" t="s">
        <v>5</v>
      </c>
      <c r="M44" s="350"/>
      <c r="N44" s="350"/>
      <c r="O44" s="350"/>
      <c r="P44" s="350"/>
      <c r="Q44" s="350"/>
      <c r="R44" s="350"/>
      <c r="S44" s="350"/>
      <c r="T44" s="120"/>
      <c r="U44" s="120"/>
      <c r="V44" s="120"/>
    </row>
    <row r="45" spans="2:22" ht="45.75" customHeight="1">
      <c r="B45" s="241" t="s">
        <v>276</v>
      </c>
      <c r="C45" s="41" t="s">
        <v>607</v>
      </c>
      <c r="D45" s="90" t="s">
        <v>276</v>
      </c>
      <c r="F45" s="135" t="s">
        <v>6</v>
      </c>
      <c r="G45" s="266"/>
      <c r="H45" s="266"/>
      <c r="I45" s="266"/>
      <c r="J45" s="266"/>
      <c r="K45" s="180"/>
      <c r="L45" s="135" t="s">
        <v>7</v>
      </c>
      <c r="M45" s="265"/>
      <c r="N45" s="265"/>
      <c r="O45" s="265"/>
      <c r="P45" s="265"/>
      <c r="Q45" s="265"/>
      <c r="R45" s="265"/>
      <c r="S45" s="265"/>
      <c r="T45" s="120"/>
      <c r="U45" s="120"/>
      <c r="V45" s="120"/>
    </row>
    <row r="46" spans="2:22" ht="30" customHeight="1">
      <c r="B46" s="241" t="s">
        <v>277</v>
      </c>
      <c r="C46" s="74"/>
      <c r="D46" s="90" t="s">
        <v>277</v>
      </c>
      <c r="F46" s="135" t="s">
        <v>0</v>
      </c>
      <c r="G46" s="267" t="s">
        <v>8</v>
      </c>
      <c r="H46" s="267"/>
      <c r="I46" s="267"/>
      <c r="J46" s="267"/>
      <c r="K46" s="180"/>
      <c r="L46" s="135" t="s">
        <v>0</v>
      </c>
      <c r="M46" s="337"/>
      <c r="N46" s="337"/>
      <c r="O46" s="337"/>
      <c r="P46" s="337"/>
      <c r="Q46" s="337"/>
      <c r="R46" s="337"/>
      <c r="S46" s="337"/>
      <c r="T46" s="120"/>
      <c r="U46" s="120"/>
      <c r="V46" s="120"/>
    </row>
    <row r="47" spans="2:22" ht="30" customHeight="1">
      <c r="B47" s="65"/>
      <c r="C47" s="206" t="s">
        <v>508</v>
      </c>
      <c r="D47" s="65"/>
      <c r="F47" s="135" t="s">
        <v>9</v>
      </c>
      <c r="G47" s="267" t="s">
        <v>10</v>
      </c>
      <c r="H47" s="267"/>
      <c r="I47" s="267"/>
      <c r="J47" s="267"/>
      <c r="K47" s="180"/>
      <c r="L47" s="135" t="s">
        <v>9</v>
      </c>
      <c r="M47" s="337"/>
      <c r="N47" s="337"/>
      <c r="O47" s="337"/>
      <c r="P47" s="337"/>
      <c r="Q47" s="337"/>
      <c r="R47" s="337"/>
      <c r="S47" s="337"/>
      <c r="T47" s="120"/>
      <c r="U47" s="120"/>
      <c r="V47" s="120"/>
    </row>
    <row r="48" spans="2:22" ht="30" customHeight="1">
      <c r="B48" s="206" t="s">
        <v>287</v>
      </c>
      <c r="C48" s="41" t="s">
        <v>608</v>
      </c>
      <c r="D48" s="206" t="s">
        <v>287</v>
      </c>
      <c r="F48" s="135" t="s">
        <v>11</v>
      </c>
      <c r="G48" s="309"/>
      <c r="H48" s="309"/>
      <c r="I48" s="309"/>
      <c r="J48" s="309"/>
      <c r="K48" s="180"/>
      <c r="L48" s="135" t="s">
        <v>11</v>
      </c>
      <c r="M48" s="363"/>
      <c r="N48" s="363"/>
      <c r="O48" s="363"/>
      <c r="P48" s="363"/>
      <c r="Q48" s="363"/>
      <c r="R48" s="363"/>
      <c r="S48" s="363"/>
      <c r="T48" s="120"/>
      <c r="U48" s="120"/>
      <c r="V48" s="120"/>
    </row>
    <row r="49" spans="2:4" ht="12.75" customHeight="1">
      <c r="B49" s="241" t="s">
        <v>331</v>
      </c>
      <c r="C49" s="41" t="s">
        <v>609</v>
      </c>
      <c r="D49" s="90" t="s">
        <v>331</v>
      </c>
    </row>
    <row r="50" spans="2:4" ht="12.75" customHeight="1">
      <c r="B50" s="241" t="s">
        <v>332</v>
      </c>
      <c r="C50" s="74"/>
      <c r="D50" s="90" t="s">
        <v>332</v>
      </c>
    </row>
    <row r="51" spans="2:4" ht="12.75" customHeight="1">
      <c r="B51" s="65"/>
      <c r="C51" s="206" t="s">
        <v>509</v>
      </c>
      <c r="D51" s="65"/>
    </row>
    <row r="52" spans="2:4" ht="12.75" customHeight="1" thickBot="1">
      <c r="B52" s="206" t="s">
        <v>71</v>
      </c>
      <c r="C52" s="41" t="s">
        <v>610</v>
      </c>
      <c r="D52" s="206" t="s">
        <v>71</v>
      </c>
    </row>
    <row r="53" spans="2:18" ht="22.5" customHeight="1" thickBot="1">
      <c r="B53" s="241" t="s">
        <v>111</v>
      </c>
      <c r="C53" s="41" t="s">
        <v>611</v>
      </c>
      <c r="D53" s="90" t="s">
        <v>111</v>
      </c>
      <c r="F53" s="316" t="s">
        <v>77</v>
      </c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8"/>
    </row>
    <row r="54" spans="2:18" ht="27" customHeight="1">
      <c r="B54" s="241" t="s">
        <v>587</v>
      </c>
      <c r="C54" s="41" t="s">
        <v>612</v>
      </c>
      <c r="D54" s="90" t="s">
        <v>587</v>
      </c>
      <c r="F54" s="141"/>
      <c r="G54" s="174" t="s">
        <v>337</v>
      </c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188"/>
    </row>
    <row r="55" spans="2:18" ht="24.75" customHeight="1">
      <c r="B55" s="65"/>
      <c r="C55" s="41" t="s">
        <v>613</v>
      </c>
      <c r="D55" s="65"/>
      <c r="F55" s="141"/>
      <c r="G55" s="174" t="s">
        <v>338</v>
      </c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188"/>
    </row>
    <row r="56" spans="2:18" ht="9" customHeight="1">
      <c r="B56" s="206" t="s">
        <v>292</v>
      </c>
      <c r="C56" s="41" t="s">
        <v>614</v>
      </c>
      <c r="D56" s="206" t="s">
        <v>292</v>
      </c>
      <c r="F56" s="1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"/>
      <c r="R56" s="171"/>
    </row>
    <row r="57" spans="2:18" ht="9" customHeight="1">
      <c r="B57" s="241" t="s">
        <v>333</v>
      </c>
      <c r="C57" s="41" t="s">
        <v>615</v>
      </c>
      <c r="D57" s="90" t="s">
        <v>333</v>
      </c>
      <c r="F57" s="14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71"/>
    </row>
    <row r="58" spans="2:18" ht="12.75" customHeight="1">
      <c r="B58" s="241" t="s">
        <v>588</v>
      </c>
      <c r="C58" s="74"/>
      <c r="D58" s="90" t="s">
        <v>588</v>
      </c>
      <c r="F58" s="151"/>
      <c r="G58" s="183" t="s">
        <v>30</v>
      </c>
      <c r="H58" s="183"/>
      <c r="I58" s="108"/>
      <c r="J58" s="131"/>
      <c r="K58" s="184" t="s">
        <v>335</v>
      </c>
      <c r="L58" s="109"/>
      <c r="M58" s="109"/>
      <c r="N58" s="108"/>
      <c r="O58" s="109"/>
      <c r="P58" s="108"/>
      <c r="Q58" s="108"/>
      <c r="R58" s="186"/>
    </row>
    <row r="59" spans="2:18" ht="25.5" customHeight="1">
      <c r="B59" s="241" t="s">
        <v>589</v>
      </c>
      <c r="C59" s="46" t="s">
        <v>550</v>
      </c>
      <c r="D59" s="90" t="s">
        <v>589</v>
      </c>
      <c r="F59" s="15" t="s">
        <v>0</v>
      </c>
      <c r="G59" s="319"/>
      <c r="H59" s="319"/>
      <c r="I59" s="108"/>
      <c r="J59" s="14" t="s">
        <v>0</v>
      </c>
      <c r="K59" s="319"/>
      <c r="L59" s="319"/>
      <c r="M59" s="319"/>
      <c r="N59" s="319"/>
      <c r="O59" s="319"/>
      <c r="P59" s="108"/>
      <c r="Q59" s="108"/>
      <c r="R59" s="171"/>
    </row>
    <row r="60" spans="2:18" ht="25.5" customHeight="1">
      <c r="B60" s="65"/>
      <c r="C60" s="74"/>
      <c r="D60" s="65"/>
      <c r="F60" s="15" t="s">
        <v>1</v>
      </c>
      <c r="G60" s="403"/>
      <c r="H60" s="403"/>
      <c r="I60" s="108"/>
      <c r="J60" s="14" t="s">
        <v>1</v>
      </c>
      <c r="K60" s="403"/>
      <c r="L60" s="403"/>
      <c r="M60" s="403"/>
      <c r="N60" s="403"/>
      <c r="O60" s="403"/>
      <c r="P60" s="108"/>
      <c r="Q60" s="108"/>
      <c r="R60" s="171"/>
    </row>
    <row r="61" spans="2:18" ht="25.5" customHeight="1">
      <c r="B61" s="206" t="s">
        <v>445</v>
      </c>
      <c r="C61" s="206" t="s">
        <v>504</v>
      </c>
      <c r="D61" s="206" t="s">
        <v>445</v>
      </c>
      <c r="F61" s="15" t="s">
        <v>88</v>
      </c>
      <c r="G61" s="403"/>
      <c r="H61" s="403"/>
      <c r="I61" s="108"/>
      <c r="J61" s="14" t="s">
        <v>88</v>
      </c>
      <c r="K61" s="403"/>
      <c r="L61" s="403"/>
      <c r="M61" s="403"/>
      <c r="N61" s="403"/>
      <c r="O61" s="403"/>
      <c r="P61" s="108"/>
      <c r="Q61" s="108"/>
      <c r="R61" s="171"/>
    </row>
    <row r="62" spans="2:18" ht="25.5" customHeight="1">
      <c r="B62" s="241" t="s">
        <v>127</v>
      </c>
      <c r="C62" s="41" t="s">
        <v>532</v>
      </c>
      <c r="D62" s="90" t="s">
        <v>127</v>
      </c>
      <c r="F62" s="15" t="s">
        <v>2</v>
      </c>
      <c r="G62" s="403"/>
      <c r="H62" s="403"/>
      <c r="I62" s="108"/>
      <c r="J62" s="14" t="s">
        <v>2</v>
      </c>
      <c r="K62" s="403"/>
      <c r="L62" s="403"/>
      <c r="M62" s="403"/>
      <c r="N62" s="403"/>
      <c r="O62" s="403"/>
      <c r="P62" s="108"/>
      <c r="Q62" s="108"/>
      <c r="R62" s="171"/>
    </row>
    <row r="63" spans="2:18" ht="25.5" customHeight="1">
      <c r="B63" s="65"/>
      <c r="C63" s="74"/>
      <c r="D63" s="65"/>
      <c r="F63" s="15" t="s">
        <v>3</v>
      </c>
      <c r="G63" s="403"/>
      <c r="H63" s="403"/>
      <c r="I63" s="108"/>
      <c r="J63" s="14" t="s">
        <v>3</v>
      </c>
      <c r="K63" s="403"/>
      <c r="L63" s="403"/>
      <c r="M63" s="403"/>
      <c r="N63" s="403"/>
      <c r="O63" s="403"/>
      <c r="P63" s="108"/>
      <c r="Q63" s="108"/>
      <c r="R63" s="171"/>
    </row>
    <row r="64" spans="2:18" ht="12.75" customHeight="1">
      <c r="B64" s="206" t="s">
        <v>442</v>
      </c>
      <c r="C64" s="206" t="s">
        <v>503</v>
      </c>
      <c r="D64" s="206" t="s">
        <v>442</v>
      </c>
      <c r="F64" s="187"/>
      <c r="G64" s="131"/>
      <c r="H64" s="131"/>
      <c r="I64" s="131"/>
      <c r="J64" s="131"/>
      <c r="K64" s="131"/>
      <c r="L64" s="131"/>
      <c r="M64" s="109"/>
      <c r="N64" s="109"/>
      <c r="O64" s="109"/>
      <c r="P64" s="108"/>
      <c r="Q64" s="10"/>
      <c r="R64" s="186"/>
    </row>
    <row r="65" spans="2:18" ht="12.75" customHeight="1" thickBot="1">
      <c r="B65" s="241" t="s">
        <v>457</v>
      </c>
      <c r="C65" s="41" t="s">
        <v>533</v>
      </c>
      <c r="D65" s="90" t="s">
        <v>457</v>
      </c>
      <c r="F65" s="4"/>
      <c r="G65" s="5"/>
      <c r="H65" s="5"/>
      <c r="I65" s="6"/>
      <c r="J65" s="7"/>
      <c r="K65" s="5"/>
      <c r="L65" s="6"/>
      <c r="M65" s="6"/>
      <c r="N65" s="8"/>
      <c r="O65" s="6"/>
      <c r="P65" s="8"/>
      <c r="Q65" s="61"/>
      <c r="R65" s="9"/>
    </row>
    <row r="66" spans="2:19" ht="25.5" customHeight="1">
      <c r="B66" s="241" t="s">
        <v>594</v>
      </c>
      <c r="C66" s="41" t="s">
        <v>534</v>
      </c>
      <c r="D66" s="90" t="s">
        <v>594</v>
      </c>
      <c r="F66" s="185"/>
      <c r="G66" s="189"/>
      <c r="H66" s="189"/>
      <c r="I66" s="189"/>
      <c r="J66" s="185"/>
      <c r="K66" s="189"/>
      <c r="L66" s="189"/>
      <c r="M66" s="189"/>
      <c r="N66" s="189"/>
      <c r="O66" s="189"/>
      <c r="P66" s="167"/>
      <c r="Q66" s="60"/>
      <c r="R66" s="60"/>
      <c r="S66" s="60"/>
    </row>
    <row r="67" spans="2:19" ht="9.75" customHeight="1">
      <c r="B67" s="65"/>
      <c r="C67" s="74"/>
      <c r="D67" s="65"/>
      <c r="F67" s="185"/>
      <c r="G67" s="11"/>
      <c r="H67" s="11"/>
      <c r="I67" s="189"/>
      <c r="J67" s="185"/>
      <c r="K67" s="11"/>
      <c r="L67" s="11"/>
      <c r="M67" s="11"/>
      <c r="N67" s="11"/>
      <c r="O67" s="11"/>
      <c r="P67" s="167"/>
      <c r="Q67" s="3"/>
      <c r="R67" s="3"/>
      <c r="S67" s="3"/>
    </row>
    <row r="68" spans="2:19" ht="9.75" customHeight="1">
      <c r="B68" s="206" t="s">
        <v>446</v>
      </c>
      <c r="C68" s="46" t="s">
        <v>549</v>
      </c>
      <c r="D68" s="206" t="s">
        <v>446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67"/>
      <c r="R68" s="167"/>
      <c r="S68" s="167"/>
    </row>
    <row r="69" spans="2:19" ht="15">
      <c r="B69" s="241" t="s">
        <v>590</v>
      </c>
      <c r="C69" s="50"/>
      <c r="D69" s="90" t="s">
        <v>590</v>
      </c>
      <c r="F69" s="12" t="s">
        <v>336</v>
      </c>
      <c r="G69" s="364">
        <f>IF(H54="","",H54)</f>
      </c>
      <c r="H69" s="364"/>
      <c r="I69" s="364"/>
      <c r="J69" s="364"/>
      <c r="K69" s="364"/>
      <c r="L69" s="364"/>
      <c r="M69" s="364"/>
      <c r="N69" s="364"/>
      <c r="O69" s="108"/>
      <c r="P69" s="108"/>
      <c r="Q69" s="167"/>
      <c r="R69" s="167"/>
      <c r="S69" s="167"/>
    </row>
    <row r="70" spans="2:19" ht="9.75" customHeight="1">
      <c r="B70" s="241" t="s">
        <v>622</v>
      </c>
      <c r="C70" s="206" t="s">
        <v>501</v>
      </c>
      <c r="D70" s="90" t="s">
        <v>622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67"/>
      <c r="R70" s="167"/>
      <c r="S70" s="167"/>
    </row>
    <row r="71" spans="2:18" ht="15.75" customHeight="1">
      <c r="B71" s="241" t="s">
        <v>623</v>
      </c>
      <c r="C71" s="41" t="s">
        <v>471</v>
      </c>
      <c r="D71" s="90" t="s">
        <v>623</v>
      </c>
      <c r="F71" s="197" t="s">
        <v>103</v>
      </c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</row>
    <row r="72" spans="2:6" ht="3.75" customHeight="1" thickBot="1">
      <c r="B72" s="241" t="s">
        <v>591</v>
      </c>
      <c r="C72" s="74"/>
      <c r="D72" s="90" t="s">
        <v>591</v>
      </c>
      <c r="F72" s="198"/>
    </row>
    <row r="73" spans="2:19" s="119" customFormat="1" ht="17.25" customHeight="1" thickBot="1">
      <c r="B73" s="241" t="s">
        <v>592</v>
      </c>
      <c r="C73" s="46" t="s">
        <v>548</v>
      </c>
      <c r="D73" s="90" t="s">
        <v>592</v>
      </c>
      <c r="F73" s="347" t="s">
        <v>58</v>
      </c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9"/>
      <c r="S73" s="214"/>
    </row>
    <row r="74" spans="2:18" s="115" customFormat="1" ht="18" customHeight="1" thickBot="1">
      <c r="B74" s="241" t="s">
        <v>593</v>
      </c>
      <c r="C74" s="50"/>
      <c r="D74" s="90" t="s">
        <v>593</v>
      </c>
      <c r="F74" s="255" t="s">
        <v>12</v>
      </c>
      <c r="G74" s="256"/>
      <c r="H74" s="256"/>
      <c r="I74" s="257"/>
      <c r="J74" s="255" t="s">
        <v>13</v>
      </c>
      <c r="K74" s="256"/>
      <c r="L74" s="257"/>
      <c r="M74" s="255" t="s">
        <v>14</v>
      </c>
      <c r="N74" s="256"/>
      <c r="O74" s="256"/>
      <c r="P74" s="256"/>
      <c r="Q74" s="256"/>
      <c r="R74" s="257"/>
    </row>
    <row r="75" spans="2:19" ht="15" customHeight="1" thickBot="1">
      <c r="B75" s="65"/>
      <c r="C75" s="206" t="s">
        <v>502</v>
      </c>
      <c r="D75" s="65"/>
      <c r="F75" s="314" t="s">
        <v>15</v>
      </c>
      <c r="G75" s="315"/>
      <c r="H75" s="326" t="s">
        <v>16</v>
      </c>
      <c r="I75" s="327"/>
      <c r="J75" s="215" t="s">
        <v>65</v>
      </c>
      <c r="K75" s="216" t="s">
        <v>17</v>
      </c>
      <c r="L75" s="217" t="s">
        <v>18</v>
      </c>
      <c r="M75" s="218" t="s">
        <v>19</v>
      </c>
      <c r="N75" s="219" t="s">
        <v>20</v>
      </c>
      <c r="O75" s="219" t="s">
        <v>21</v>
      </c>
      <c r="P75" s="326" t="s">
        <v>22</v>
      </c>
      <c r="Q75" s="334"/>
      <c r="R75" s="327"/>
      <c r="S75" s="220" t="s">
        <v>23</v>
      </c>
    </row>
    <row r="76" spans="2:19" ht="21.75" customHeight="1">
      <c r="B76" s="206" t="s">
        <v>447</v>
      </c>
      <c r="C76" s="41" t="s">
        <v>616</v>
      </c>
      <c r="D76" s="206" t="s">
        <v>447</v>
      </c>
      <c r="F76" s="312"/>
      <c r="G76" s="313"/>
      <c r="H76" s="253">
        <f>IF(OR(F76="",ISNUMBER(F76)),"",VLOOKUP(F76,'Product &amp; Price List'!$D$18:$H$149,2,FALSE))</f>
      </c>
      <c r="I76" s="254"/>
      <c r="J76" s="202"/>
      <c r="K76" s="121">
        <f>IF(OR(F76="",ISNUMBER(F76)),"",VLOOKUP(F76,'Product &amp; Price List'!$D$18:$H$149,4,FALSE))</f>
      </c>
      <c r="L76" s="143">
        <f>IF(OR(F76="",ISNUMBER(F76)),"",J76*K76)</f>
      </c>
      <c r="M76" s="123"/>
      <c r="N76" s="144">
        <f>IF(OR(F76="",ISNUMBER(F76)),"",VLOOKUP(F76,'Product &amp; Price List'!$D$18:$H$149,5,FALSE))</f>
      </c>
      <c r="O76" s="145">
        <f>IF(OR(F76="",ISNUMBER(F76)),"",J76*M76*N76)</f>
      </c>
      <c r="P76" s="260">
        <f>IF(OR(F76="",ISNUMBER(F76)),"",VLOOKUP(F76,'Product &amp; Price List'!$D$18:$H$149,3,FALSE))</f>
      </c>
      <c r="Q76" s="261"/>
      <c r="R76" s="262"/>
      <c r="S76" s="204">
        <f>IF(OR(F76="",ISNUMBER(F76)),0,L76+O76)</f>
        <v>0</v>
      </c>
    </row>
    <row r="77" spans="2:19" ht="21.75" customHeight="1">
      <c r="B77" s="241" t="s">
        <v>163</v>
      </c>
      <c r="C77" s="74"/>
      <c r="D77" s="90" t="s">
        <v>163</v>
      </c>
      <c r="F77" s="312"/>
      <c r="G77" s="313"/>
      <c r="H77" s="253">
        <f>IF(OR(F77="",ISNUMBER(F77)),"",VLOOKUP(F77,'Product &amp; Price List'!$D$18:$H$149,2,FALSE))</f>
      </c>
      <c r="I77" s="254"/>
      <c r="J77" s="202"/>
      <c r="K77" s="121">
        <f>IF(OR(F77="",ISNUMBER(F77)),"",VLOOKUP(F77,'Product &amp; Price List'!$D$18:$H$149,4,FALSE))</f>
      </c>
      <c r="L77" s="143">
        <f aca="true" t="shared" si="0" ref="L77:L85">IF(OR(F77="",ISNUMBER(F77)),"",J77*K77)</f>
      </c>
      <c r="M77" s="123"/>
      <c r="N77" s="144">
        <f>IF(OR(F77="",ISNUMBER(F77)),"",VLOOKUP(F77,'Product &amp; Price List'!$D$18:$H$149,5,FALSE))</f>
      </c>
      <c r="O77" s="145">
        <f>IF(OR(F77="",ISNUMBER(F77)),"",J77*M77*N77)</f>
      </c>
      <c r="P77" s="260">
        <f>IF(OR(F77="",ISNUMBER(F77)),"",VLOOKUP(F77,'Product &amp; Price List'!$D$18:$H$149,3,FALSE))</f>
      </c>
      <c r="Q77" s="261"/>
      <c r="R77" s="262"/>
      <c r="S77" s="204">
        <f aca="true" t="shared" si="1" ref="S77:S85">IF(OR(F77="",ISNUMBER(F77)),0,L77+O77)</f>
        <v>0</v>
      </c>
    </row>
    <row r="78" spans="2:19" ht="21.75" customHeight="1">
      <c r="B78" s="241" t="s">
        <v>109</v>
      </c>
      <c r="C78" s="46" t="s">
        <v>547</v>
      </c>
      <c r="D78" s="90" t="s">
        <v>109</v>
      </c>
      <c r="F78" s="258"/>
      <c r="G78" s="259"/>
      <c r="H78" s="253">
        <f>IF(OR(F78="",ISNUMBER(F78)),"",VLOOKUP(F78,'Product &amp; Price List'!$D$18:$H$149,2,FALSE))</f>
      </c>
      <c r="I78" s="254"/>
      <c r="J78" s="202"/>
      <c r="K78" s="121">
        <f>IF(OR(F78="",ISNUMBER(F78)),"",VLOOKUP(F78,'Product &amp; Price List'!$D$18:$H$149,4,FALSE))</f>
      </c>
      <c r="L78" s="143">
        <f t="shared" si="0"/>
      </c>
      <c r="M78" s="123"/>
      <c r="N78" s="144">
        <f>IF(OR(F78="",ISNUMBER(F78)),"",VLOOKUP(F78,'Product &amp; Price List'!$D$18:$H$149,5,FALSE))</f>
      </c>
      <c r="O78" s="145">
        <f aca="true" t="shared" si="2" ref="O78:O85">IF(OR(F78="",ISNUMBER(F78)),"",J78*M78*N78)</f>
      </c>
      <c r="P78" s="260">
        <f>IF(OR(F78="",ISNUMBER(F78)),"",VLOOKUP(F78,'Product &amp; Price List'!$D$18:$H$149,3,FALSE))</f>
      </c>
      <c r="Q78" s="261"/>
      <c r="R78" s="262"/>
      <c r="S78" s="204">
        <f t="shared" si="1"/>
        <v>0</v>
      </c>
    </row>
    <row r="79" spans="2:19" ht="21.75" customHeight="1">
      <c r="B79" s="65"/>
      <c r="C79" s="74"/>
      <c r="D79" s="65"/>
      <c r="F79" s="258"/>
      <c r="G79" s="259"/>
      <c r="H79" s="253">
        <f>IF(OR(F79="",ISNUMBER(F79)),"",VLOOKUP(F79,'Product &amp; Price List'!$D$18:$H$149,2,FALSE))</f>
      </c>
      <c r="I79" s="254"/>
      <c r="J79" s="202"/>
      <c r="K79" s="121">
        <f>IF(OR(F79="",ISNUMBER(F79)),"",VLOOKUP(F79,'Product &amp; Price List'!$D$18:$H$149,4,FALSE))</f>
      </c>
      <c r="L79" s="143">
        <f t="shared" si="0"/>
      </c>
      <c r="M79" s="123"/>
      <c r="N79" s="144">
        <f>IF(OR(F79="",ISNUMBER(F79)),"",VLOOKUP(F79,'Product &amp; Price List'!$D$18:$H$149,5,FALSE))</f>
      </c>
      <c r="O79" s="145">
        <f t="shared" si="2"/>
      </c>
      <c r="P79" s="260">
        <f>IF(OR(F79="",ISNUMBER(F79)),"",VLOOKUP(F79,'Product &amp; Price List'!$D$18:$H$149,3,FALSE))</f>
      </c>
      <c r="Q79" s="261"/>
      <c r="R79" s="262"/>
      <c r="S79" s="204">
        <f t="shared" si="1"/>
        <v>0</v>
      </c>
    </row>
    <row r="80" spans="2:19" ht="21.75" customHeight="1">
      <c r="B80" s="206" t="s">
        <v>448</v>
      </c>
      <c r="C80" s="206" t="s">
        <v>498</v>
      </c>
      <c r="D80" s="206" t="s">
        <v>448</v>
      </c>
      <c r="F80" s="258"/>
      <c r="G80" s="259"/>
      <c r="H80" s="253">
        <f>IF(OR(F80="",ISNUMBER(F80)),"",VLOOKUP(F80,'Product &amp; Price List'!$D$18:$H$149,2,FALSE))</f>
      </c>
      <c r="I80" s="254"/>
      <c r="J80" s="202"/>
      <c r="K80" s="121">
        <f>IF(OR(F80="",ISNUMBER(F80)),"",VLOOKUP(F80,'Product &amp; Price List'!$D$18:$H$149,4,FALSE))</f>
      </c>
      <c r="L80" s="143">
        <f t="shared" si="0"/>
      </c>
      <c r="M80" s="123"/>
      <c r="N80" s="144">
        <f>IF(OR(F80="",ISNUMBER(F80)),"",VLOOKUP(F80,'Product &amp; Price List'!$D$18:$H$149,5,FALSE))</f>
      </c>
      <c r="O80" s="145">
        <f t="shared" si="2"/>
      </c>
      <c r="P80" s="260">
        <f>IF(OR(F80="",ISNUMBER(F80)),"",VLOOKUP(F80,'Product &amp; Price List'!$D$18:$H$149,3,FALSE))</f>
      </c>
      <c r="Q80" s="261"/>
      <c r="R80" s="262"/>
      <c r="S80" s="204">
        <f t="shared" si="1"/>
        <v>0</v>
      </c>
    </row>
    <row r="81" spans="2:19" ht="21.75" customHeight="1">
      <c r="B81" s="241" t="s">
        <v>595</v>
      </c>
      <c r="C81" s="41" t="s">
        <v>517</v>
      </c>
      <c r="D81" s="90" t="s">
        <v>595</v>
      </c>
      <c r="F81" s="258"/>
      <c r="G81" s="259"/>
      <c r="H81" s="253">
        <f>IF(OR(F81="",ISNUMBER(F81)),"",VLOOKUP(F81,'Product &amp; Price List'!$D$18:$H$149,2,FALSE))</f>
      </c>
      <c r="I81" s="254"/>
      <c r="J81" s="202"/>
      <c r="K81" s="121">
        <f>IF(OR(F81="",ISNUMBER(F81)),"",VLOOKUP(F81,'Product &amp; Price List'!$D$18:$H$149,4,FALSE))</f>
      </c>
      <c r="L81" s="143">
        <f t="shared" si="0"/>
      </c>
      <c r="M81" s="123"/>
      <c r="N81" s="144">
        <f>IF(OR(F81="",ISNUMBER(F81)),"",VLOOKUP(F81,'Product &amp; Price List'!$D$18:$H$149,5,FALSE))</f>
      </c>
      <c r="O81" s="145">
        <f t="shared" si="2"/>
      </c>
      <c r="P81" s="260">
        <f>IF(OR(F81="",ISNUMBER(F81)),"",VLOOKUP(F81,'Product &amp; Price List'!$D$18:$H$149,3,FALSE))</f>
      </c>
      <c r="Q81" s="261"/>
      <c r="R81" s="262"/>
      <c r="S81" s="204">
        <f t="shared" si="1"/>
        <v>0</v>
      </c>
    </row>
    <row r="82" spans="2:19" ht="21.75" customHeight="1">
      <c r="B82" s="241" t="s">
        <v>596</v>
      </c>
      <c r="C82" s="41" t="s">
        <v>518</v>
      </c>
      <c r="D82" s="90" t="s">
        <v>596</v>
      </c>
      <c r="F82" s="258"/>
      <c r="G82" s="259"/>
      <c r="H82" s="253">
        <f>IF(OR(F82="",ISNUMBER(F82)),"",VLOOKUP(F82,'Product &amp; Price List'!$D$18:$H$149,2,FALSE))</f>
      </c>
      <c r="I82" s="254"/>
      <c r="J82" s="202"/>
      <c r="K82" s="121">
        <f>IF(OR(F82="",ISNUMBER(F82)),"",VLOOKUP(F82,'Product &amp; Price List'!$D$18:$H$149,4,FALSE))</f>
      </c>
      <c r="L82" s="143">
        <f t="shared" si="0"/>
      </c>
      <c r="M82" s="123"/>
      <c r="N82" s="144">
        <f>IF(OR(F82="",ISNUMBER(F82)),"",VLOOKUP(F82,'Product &amp; Price List'!$D$18:$H$149,5,FALSE))</f>
      </c>
      <c r="O82" s="145">
        <f t="shared" si="2"/>
      </c>
      <c r="P82" s="260">
        <f>IF(OR(F82="",ISNUMBER(F82)),"",VLOOKUP(F82,'Product &amp; Price List'!$D$18:$H$149,3,FALSE))</f>
      </c>
      <c r="Q82" s="261"/>
      <c r="R82" s="262"/>
      <c r="S82" s="204">
        <f t="shared" si="1"/>
        <v>0</v>
      </c>
    </row>
    <row r="83" spans="2:19" ht="21.75" customHeight="1">
      <c r="B83" s="65"/>
      <c r="C83" s="41" t="s">
        <v>519</v>
      </c>
      <c r="D83" s="65"/>
      <c r="F83" s="258"/>
      <c r="G83" s="259"/>
      <c r="H83" s="253">
        <f>IF(OR(F83="",ISNUMBER(F83)),"",VLOOKUP(F83,'Product &amp; Price List'!$D$18:$H$149,2,FALSE))</f>
      </c>
      <c r="I83" s="254"/>
      <c r="J83" s="202"/>
      <c r="K83" s="121">
        <f>IF(OR(F83="",ISNUMBER(F83)),"",VLOOKUP(F83,'Product &amp; Price List'!$D$18:$H$149,4,FALSE))</f>
      </c>
      <c r="L83" s="143">
        <f t="shared" si="0"/>
      </c>
      <c r="M83" s="123"/>
      <c r="N83" s="144">
        <f>IF(OR(F83="",ISNUMBER(F83)),"",VLOOKUP(F83,'Product &amp; Price List'!$D$18:$H$149,5,FALSE))</f>
      </c>
      <c r="O83" s="145">
        <f t="shared" si="2"/>
      </c>
      <c r="P83" s="260">
        <f>IF(OR(F83="",ISNUMBER(F83)),"",VLOOKUP(F83,'Product &amp; Price List'!$D$18:$H$149,3,FALSE))</f>
      </c>
      <c r="Q83" s="261"/>
      <c r="R83" s="262"/>
      <c r="S83" s="204">
        <f t="shared" si="1"/>
        <v>0</v>
      </c>
    </row>
    <row r="84" spans="2:19" ht="21.75" customHeight="1">
      <c r="B84" s="206" t="s">
        <v>72</v>
      </c>
      <c r="C84" s="41" t="s">
        <v>472</v>
      </c>
      <c r="D84" s="206" t="s">
        <v>72</v>
      </c>
      <c r="F84" s="258"/>
      <c r="G84" s="259"/>
      <c r="H84" s="253">
        <f>IF(OR(F84="",ISNUMBER(F84)),"",VLOOKUP(F84,'Product &amp; Price List'!$D$18:$H$149,2,FALSE))</f>
      </c>
      <c r="I84" s="254"/>
      <c r="J84" s="202"/>
      <c r="K84" s="121">
        <f>IF(OR(F84="",ISNUMBER(F84)),"",VLOOKUP(F84,'Product &amp; Price List'!$D$18:$H$149,4,FALSE))</f>
      </c>
      <c r="L84" s="143">
        <f t="shared" si="0"/>
      </c>
      <c r="M84" s="123"/>
      <c r="N84" s="144">
        <f>IF(OR(F84="",ISNUMBER(F84)),"",VLOOKUP(F84,'Product &amp; Price List'!$D$18:$H$149,5,FALSE))</f>
      </c>
      <c r="O84" s="145">
        <f t="shared" si="2"/>
      </c>
      <c r="P84" s="260">
        <f>IF(OR(F84="",ISNUMBER(F84)),"",VLOOKUP(F84,'Product &amp; Price List'!$D$18:$H$149,3,FALSE))</f>
      </c>
      <c r="Q84" s="261"/>
      <c r="R84" s="262"/>
      <c r="S84" s="204">
        <f t="shared" si="1"/>
        <v>0</v>
      </c>
    </row>
    <row r="85" spans="2:19" ht="21.75" customHeight="1" thickBot="1">
      <c r="B85" s="241" t="s">
        <v>597</v>
      </c>
      <c r="C85" s="41" t="s">
        <v>473</v>
      </c>
      <c r="D85" s="90" t="s">
        <v>597</v>
      </c>
      <c r="F85" s="343"/>
      <c r="G85" s="344"/>
      <c r="H85" s="274">
        <f>IF(OR(F85="",ISNUMBER(F85)),"",VLOOKUP(F85,'Product &amp; Price List'!$D$18:$H$149,2,FALSE))</f>
      </c>
      <c r="I85" s="275"/>
      <c r="J85" s="224"/>
      <c r="K85" s="225">
        <f>IF(OR(F85="",ISNUMBER(F85)),"",VLOOKUP(F85,'Product &amp; Price List'!$D$18:$H$149,4,FALSE))</f>
      </c>
      <c r="L85" s="226">
        <f t="shared" si="0"/>
      </c>
      <c r="M85" s="227"/>
      <c r="N85" s="228">
        <f>IF(OR(F85="",ISNUMBER(F85)),"",VLOOKUP(F85,'Product &amp; Price List'!$D$18:$H$149,5,FALSE))</f>
      </c>
      <c r="O85" s="229">
        <f t="shared" si="2"/>
      </c>
      <c r="P85" s="260">
        <f>IF(OR(F85="",ISNUMBER(F85)),"",VLOOKUP(F85,'Product &amp; Price List'!$D$18:$H$149,3,FALSE))</f>
      </c>
      <c r="Q85" s="261"/>
      <c r="R85" s="262"/>
      <c r="S85" s="204">
        <f t="shared" si="1"/>
        <v>0</v>
      </c>
    </row>
    <row r="86" spans="2:19" ht="21.75" customHeight="1" thickBot="1">
      <c r="B86" s="241" t="s">
        <v>598</v>
      </c>
      <c r="C86" s="41" t="s">
        <v>520</v>
      </c>
      <c r="D86" s="90" t="s">
        <v>598</v>
      </c>
      <c r="F86" s="306" t="s">
        <v>166</v>
      </c>
      <c r="G86" s="307"/>
      <c r="H86" s="307"/>
      <c r="I86" s="307"/>
      <c r="J86" s="307"/>
      <c r="K86" s="307"/>
      <c r="L86" s="307"/>
      <c r="M86" s="307"/>
      <c r="N86" s="307"/>
      <c r="O86" s="308"/>
      <c r="P86" s="335" t="s">
        <v>59</v>
      </c>
      <c r="Q86" s="335"/>
      <c r="R86" s="336"/>
      <c r="S86" s="146">
        <f>SUM(S76:S85)</f>
        <v>0</v>
      </c>
    </row>
    <row r="87" spans="2:17" ht="12.75" customHeight="1">
      <c r="B87" s="241" t="s">
        <v>599</v>
      </c>
      <c r="C87" s="74"/>
      <c r="D87" s="90" t="s">
        <v>599</v>
      </c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176"/>
      <c r="Q87" s="176"/>
    </row>
    <row r="88" spans="2:17" ht="12.75" customHeight="1" thickBot="1">
      <c r="B88" s="241" t="s">
        <v>168</v>
      </c>
      <c r="C88" s="206" t="s">
        <v>499</v>
      </c>
      <c r="D88" s="90" t="s">
        <v>168</v>
      </c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176"/>
      <c r="Q88" s="176"/>
    </row>
    <row r="89" spans="2:18" s="119" customFormat="1" ht="15.75" customHeight="1" thickBot="1">
      <c r="B89" s="241" t="s">
        <v>135</v>
      </c>
      <c r="C89" s="41" t="s">
        <v>521</v>
      </c>
      <c r="D89" s="90" t="s">
        <v>135</v>
      </c>
      <c r="F89" s="278" t="s">
        <v>167</v>
      </c>
      <c r="G89" s="279"/>
      <c r="H89" s="279"/>
      <c r="I89" s="280"/>
      <c r="J89" s="278" t="s">
        <v>13</v>
      </c>
      <c r="K89" s="279"/>
      <c r="L89" s="280"/>
      <c r="M89" s="278" t="s">
        <v>14</v>
      </c>
      <c r="N89" s="279"/>
      <c r="O89" s="279"/>
      <c r="P89" s="279"/>
      <c r="Q89" s="279"/>
      <c r="R89" s="280"/>
    </row>
    <row r="90" spans="2:19" ht="15" customHeight="1" thickBot="1">
      <c r="B90" s="241" t="s">
        <v>138</v>
      </c>
      <c r="C90" s="41" t="s">
        <v>522</v>
      </c>
      <c r="D90" s="90" t="s">
        <v>138</v>
      </c>
      <c r="F90" s="314" t="s">
        <v>15</v>
      </c>
      <c r="G90" s="315"/>
      <c r="H90" s="326" t="s">
        <v>16</v>
      </c>
      <c r="I90" s="327"/>
      <c r="J90" s="215" t="s">
        <v>65</v>
      </c>
      <c r="K90" s="216" t="s">
        <v>17</v>
      </c>
      <c r="L90" s="217" t="s">
        <v>18</v>
      </c>
      <c r="M90" s="218" t="s">
        <v>19</v>
      </c>
      <c r="N90" s="219" t="s">
        <v>20</v>
      </c>
      <c r="O90" s="219" t="s">
        <v>21</v>
      </c>
      <c r="P90" s="326" t="s">
        <v>22</v>
      </c>
      <c r="Q90" s="334"/>
      <c r="R90" s="327"/>
      <c r="S90" s="220" t="s">
        <v>23</v>
      </c>
    </row>
    <row r="91" spans="2:19" ht="21.75" customHeight="1">
      <c r="B91" s="241" t="s">
        <v>141</v>
      </c>
      <c r="C91" s="41" t="s">
        <v>523</v>
      </c>
      <c r="D91" s="90" t="s">
        <v>141</v>
      </c>
      <c r="F91" s="272"/>
      <c r="G91" s="273"/>
      <c r="H91" s="332">
        <f>IF(OR(F91="",ISNUMBER(F91)),"",VLOOKUP(F91,'Product &amp; Price List'!$D$157:$H$341,2,FALSE))</f>
      </c>
      <c r="I91" s="333"/>
      <c r="J91" s="16"/>
      <c r="K91" s="17">
        <f>IF(OR(F91="",ISNUMBER(F91)),"",VLOOKUP(F91,'Product &amp; Price List'!$D$157:$H$341,4,FALSE))</f>
      </c>
      <c r="L91" s="18">
        <f>IF(OR(F91="",ISNUMBER(F91)),"",J91*K91)</f>
      </c>
      <c r="M91" s="24"/>
      <c r="N91" s="25">
        <f>IF(OR(F91="",ISNUMBER(F91)),"",VLOOKUP(F91,'Product &amp; Price List'!$D$157:$H$341,5,FALSE))</f>
      </c>
      <c r="O91" s="31">
        <f>IF(OR(F91="",ISNUMBER(F91)),"",J91*M91*N91)</f>
      </c>
      <c r="P91" s="371">
        <f>IF(OR(F91="",ISNUMBER(F91)),"",VLOOKUP(F91,'Product &amp; Price List'!$D$157:$H$341,3,FALSE))</f>
      </c>
      <c r="Q91" s="371"/>
      <c r="R91" s="372"/>
      <c r="S91" s="28">
        <f>IF(OR(F91="",ISNUMBER(F91)),0,L91+O91)</f>
        <v>0</v>
      </c>
    </row>
    <row r="92" spans="2:19" ht="21.75" customHeight="1">
      <c r="B92" s="65"/>
      <c r="C92" s="41" t="s">
        <v>524</v>
      </c>
      <c r="D92" s="65"/>
      <c r="F92" s="310">
        <f>IF(NOT(H91=""),"     Prorated maintenance cost for above upgrade","")</f>
      </c>
      <c r="G92" s="311"/>
      <c r="H92" s="276"/>
      <c r="I92" s="277"/>
      <c r="J92" s="19"/>
      <c r="K92" s="233"/>
      <c r="L92" s="234"/>
      <c r="M92" s="59"/>
      <c r="N92" s="26"/>
      <c r="O92" s="145">
        <f>IF(H91="","",N92)</f>
      </c>
      <c r="P92" s="294"/>
      <c r="Q92" s="294"/>
      <c r="R92" s="295"/>
      <c r="S92" s="29">
        <f>IF(H91="","",N92)</f>
      </c>
    </row>
    <row r="93" spans="2:19" ht="21.75" customHeight="1">
      <c r="B93" s="206" t="s">
        <v>75</v>
      </c>
      <c r="C93" s="41" t="s">
        <v>474</v>
      </c>
      <c r="D93" s="206" t="s">
        <v>75</v>
      </c>
      <c r="F93" s="324"/>
      <c r="G93" s="325"/>
      <c r="H93" s="276">
        <f>IF(OR(F93="",ISNUMBER(F93)),"",VLOOKUP(F93,'Product &amp; Price List'!$D$157:$H$341,2,FALSE))</f>
      </c>
      <c r="I93" s="277"/>
      <c r="J93" s="20"/>
      <c r="K93" s="233">
        <f>IF(OR(F93="",ISNUMBER(F93)),"",VLOOKUP(F93,'Product &amp; Price List'!$D$157:$H$341,4,FALSE))</f>
      </c>
      <c r="L93" s="234">
        <f>IF(OR(F93="",ISNUMBER(F93)),"",J93*K93)</f>
      </c>
      <c r="M93" s="123"/>
      <c r="N93" s="235">
        <f>IF(OR(F93="",ISNUMBER(F93)),"",VLOOKUP(F93,'Product &amp; Price List'!$D$157:$H$341,5,FALSE))</f>
      </c>
      <c r="O93" s="145">
        <f>IF(OR(F93="",ISNUMBER(F93)),"",J93*M93*N93)</f>
      </c>
      <c r="P93" s="294">
        <f>IF(OR(F93="",ISNUMBER(F93)),"",VLOOKUP(F93,'Product &amp; Price List'!$D$157:$H$341,3,FALSE))</f>
      </c>
      <c r="Q93" s="294"/>
      <c r="R93" s="295"/>
      <c r="S93" s="29">
        <f>IF(OR(F93="",ISNUMBER(F93)),0,L93+O93)</f>
        <v>0</v>
      </c>
    </row>
    <row r="94" spans="2:19" ht="21.75" customHeight="1">
      <c r="B94" s="241" t="s">
        <v>600</v>
      </c>
      <c r="C94" s="41" t="s">
        <v>475</v>
      </c>
      <c r="D94" s="90" t="s">
        <v>600</v>
      </c>
      <c r="F94" s="310">
        <f>IF(NOT(H93=""),"     Prorated maintenance cost for above upgrade","")</f>
      </c>
      <c r="G94" s="311"/>
      <c r="H94" s="276"/>
      <c r="I94" s="277"/>
      <c r="J94" s="19"/>
      <c r="K94" s="233"/>
      <c r="L94" s="234"/>
      <c r="M94" s="59"/>
      <c r="N94" s="26"/>
      <c r="O94" s="145">
        <f>IF(H93="","",N94)</f>
      </c>
      <c r="P94" s="294"/>
      <c r="Q94" s="294"/>
      <c r="R94" s="295"/>
      <c r="S94" s="29">
        <f>IF(H93="","",N94)</f>
      </c>
    </row>
    <row r="95" spans="2:19" ht="21.75" customHeight="1">
      <c r="B95" s="65"/>
      <c r="C95" s="41" t="s">
        <v>525</v>
      </c>
      <c r="D95" s="65"/>
      <c r="F95" s="324"/>
      <c r="G95" s="325"/>
      <c r="H95" s="276">
        <f>IF(OR(F95="",ISNUMBER(F95)),"",VLOOKUP(F95,'Product &amp; Price List'!$D$157:$H$341,2,FALSE))</f>
      </c>
      <c r="I95" s="277"/>
      <c r="J95" s="20"/>
      <c r="K95" s="233">
        <f>IF(OR(F95="",ISNUMBER(F95)),"",VLOOKUP(F95,'Product &amp; Price List'!$D$157:$H$341,4,FALSE))</f>
      </c>
      <c r="L95" s="234">
        <f>IF(OR(F95="",ISNUMBER(F95)),"",J95*K95)</f>
      </c>
      <c r="M95" s="123"/>
      <c r="N95" s="235">
        <f>IF(OR(F95="",ISNUMBER(F95)),"",VLOOKUP(F95,'Product &amp; Price List'!$D$157:$H$341,5,FALSE))</f>
      </c>
      <c r="O95" s="145">
        <f>IF(OR(F95="",ISNUMBER(F95)),"",J95*M95*N95)</f>
      </c>
      <c r="P95" s="294">
        <f>IF(OR(F95="",ISNUMBER(F95)),"",VLOOKUP(F95,'Product &amp; Price List'!$D$157:$H$341,3,FALSE))</f>
      </c>
      <c r="Q95" s="294"/>
      <c r="R95" s="295"/>
      <c r="S95" s="29">
        <f>IF(OR(F95="",ISNUMBER(F95)),0,L95+O95)</f>
        <v>0</v>
      </c>
    </row>
    <row r="96" spans="2:19" ht="21.75" customHeight="1">
      <c r="B96" s="206" t="s">
        <v>444</v>
      </c>
      <c r="C96" s="74"/>
      <c r="D96" s="206" t="s">
        <v>444</v>
      </c>
      <c r="F96" s="310">
        <f>IF(NOT(H95=""),"     Prorated maintenance cost for above upgrade","")</f>
      </c>
      <c r="G96" s="311"/>
      <c r="H96" s="276"/>
      <c r="I96" s="277"/>
      <c r="J96" s="19"/>
      <c r="K96" s="233"/>
      <c r="L96" s="234"/>
      <c r="M96" s="59"/>
      <c r="N96" s="26"/>
      <c r="O96" s="145">
        <f>IF(H95="","",N96)</f>
      </c>
      <c r="P96" s="294"/>
      <c r="Q96" s="294"/>
      <c r="R96" s="295"/>
      <c r="S96" s="29">
        <f>IF(H95="","",N96)</f>
      </c>
    </row>
    <row r="97" spans="2:19" ht="21.75" customHeight="1">
      <c r="B97" s="241" t="s">
        <v>458</v>
      </c>
      <c r="C97" s="206" t="s">
        <v>500</v>
      </c>
      <c r="D97" s="90" t="s">
        <v>458</v>
      </c>
      <c r="F97" s="324"/>
      <c r="G97" s="325"/>
      <c r="H97" s="276">
        <f>IF(OR(F97="",ISNUMBER(F97)),"",VLOOKUP(F97,'Product &amp; Price List'!$D$157:$H$341,2,FALSE))</f>
      </c>
      <c r="I97" s="277"/>
      <c r="J97" s="20"/>
      <c r="K97" s="233">
        <f>IF(OR(F97="",ISNUMBER(F97)),"",VLOOKUP(F97,'Product &amp; Price List'!$D$157:$H$341,4,FALSE))</f>
      </c>
      <c r="L97" s="234">
        <f>IF(OR(F97="",ISNUMBER(F97)),"",J97*K97)</f>
      </c>
      <c r="M97" s="123"/>
      <c r="N97" s="235">
        <f>IF(OR(F97="",ISNUMBER(F97)),"",VLOOKUP(F97,'Product &amp; Price List'!$D$157:$H$341,5,FALSE))</f>
      </c>
      <c r="O97" s="145">
        <f>IF(OR(F97="",ISNUMBER(F97)),"",J97*M97*N97)</f>
      </c>
      <c r="P97" s="294">
        <f>IF(OR(F97="",ISNUMBER(F97)),"",VLOOKUP(F97,'Product &amp; Price List'!$D$157:$H$341,3,FALSE))</f>
      </c>
      <c r="Q97" s="294"/>
      <c r="R97" s="295"/>
      <c r="S97" s="29">
        <f>IF(OR(F97="",ISNUMBER(F97)),0,L97+O97)</f>
        <v>0</v>
      </c>
    </row>
    <row r="98" spans="2:19" ht="21.75" customHeight="1">
      <c r="B98" s="241" t="s">
        <v>618</v>
      </c>
      <c r="C98" s="41" t="s">
        <v>528</v>
      </c>
      <c r="D98" s="90" t="s">
        <v>618</v>
      </c>
      <c r="F98" s="310">
        <f>IF(NOT(H97=""),"     Prorated maintenance cost for above upgrade","")</f>
      </c>
      <c r="G98" s="311"/>
      <c r="H98" s="276"/>
      <c r="I98" s="277"/>
      <c r="J98" s="19"/>
      <c r="K98" s="233"/>
      <c r="L98" s="234"/>
      <c r="M98" s="59"/>
      <c r="N98" s="26"/>
      <c r="O98" s="145">
        <f>IF(H97="","",N98)</f>
      </c>
      <c r="P98" s="294"/>
      <c r="Q98" s="294"/>
      <c r="R98" s="295"/>
      <c r="S98" s="29">
        <f>IF(H97="","",N98)</f>
      </c>
    </row>
    <row r="99" spans="2:19" ht="21.75" customHeight="1">
      <c r="B99" s="241" t="s">
        <v>619</v>
      </c>
      <c r="C99" s="41" t="s">
        <v>526</v>
      </c>
      <c r="D99" s="90" t="s">
        <v>619</v>
      </c>
      <c r="F99" s="324"/>
      <c r="G99" s="325"/>
      <c r="H99" s="276">
        <f>IF(OR(F99="",ISNUMBER(F99)),"",VLOOKUP(F99,'Product &amp; Price List'!$D$157:$H$341,2,FALSE))</f>
      </c>
      <c r="I99" s="277"/>
      <c r="J99" s="20"/>
      <c r="K99" s="233">
        <f>IF(OR(F99="",ISNUMBER(F99)),"",VLOOKUP(F99,'Product &amp; Price List'!$D$157:$H$341,4,FALSE))</f>
      </c>
      <c r="L99" s="234">
        <f>IF(OR(F99="",ISNUMBER(F99)),"",J99*K99)</f>
      </c>
      <c r="M99" s="123"/>
      <c r="N99" s="235">
        <f>IF(OR(F99="",ISNUMBER(F99)),"",VLOOKUP(F99,'Product &amp; Price List'!$D$157:$H$341,5,FALSE))</f>
      </c>
      <c r="O99" s="145">
        <f>IF(OR(F99="",ISNUMBER(F99)),"",J99*M99*N99)</f>
      </c>
      <c r="P99" s="294">
        <f>IF(OR(F99="",ISNUMBER(F99)),"",VLOOKUP(F99,'Product &amp; Price List'!$D$157:$H$341,3,FALSE))</f>
      </c>
      <c r="Q99" s="294"/>
      <c r="R99" s="295"/>
      <c r="S99" s="29">
        <f>IF(OR(F99="",ISNUMBER(F99)),0,L99+O99)</f>
        <v>0</v>
      </c>
    </row>
    <row r="100" spans="2:19" ht="21.75" customHeight="1" thickBot="1">
      <c r="B100" s="241" t="s">
        <v>620</v>
      </c>
      <c r="C100" s="41" t="s">
        <v>529</v>
      </c>
      <c r="D100" s="90" t="s">
        <v>620</v>
      </c>
      <c r="F100" s="281">
        <f>IF(NOT(H99=""),"     Prorated maintenance cost for above upgrade","")</f>
      </c>
      <c r="G100" s="282"/>
      <c r="H100" s="365"/>
      <c r="I100" s="366"/>
      <c r="J100" s="21"/>
      <c r="K100" s="22"/>
      <c r="L100" s="23"/>
      <c r="M100" s="58"/>
      <c r="N100" s="27"/>
      <c r="O100" s="32">
        <f>IF(H99="","",N100)</f>
      </c>
      <c r="P100" s="296"/>
      <c r="Q100" s="296"/>
      <c r="R100" s="297"/>
      <c r="S100" s="30">
        <f>IF(H99="","",N100)</f>
      </c>
    </row>
    <row r="101" spans="2:19" ht="21.75" customHeight="1" thickBot="1">
      <c r="B101" s="241" t="s">
        <v>621</v>
      </c>
      <c r="C101" s="41" t="s">
        <v>527</v>
      </c>
      <c r="D101" s="90" t="s">
        <v>621</v>
      </c>
      <c r="F101" s="306" t="s">
        <v>202</v>
      </c>
      <c r="G101" s="307"/>
      <c r="H101" s="307"/>
      <c r="I101" s="307"/>
      <c r="J101" s="307"/>
      <c r="K101" s="307"/>
      <c r="L101" s="307"/>
      <c r="M101" s="307"/>
      <c r="N101" s="307"/>
      <c r="O101" s="308"/>
      <c r="P101" s="335" t="s">
        <v>59</v>
      </c>
      <c r="Q101" s="335"/>
      <c r="R101" s="336"/>
      <c r="S101" s="146">
        <f>SUM(S91:S100)</f>
        <v>0</v>
      </c>
    </row>
    <row r="102" spans="2:4" ht="12.75" customHeight="1">
      <c r="B102" s="71"/>
      <c r="C102" s="41" t="s">
        <v>530</v>
      </c>
      <c r="D102" s="71"/>
    </row>
    <row r="103" spans="2:4" ht="12.75" customHeight="1">
      <c r="B103" s="206" t="s">
        <v>73</v>
      </c>
      <c r="C103" s="41" t="s">
        <v>476</v>
      </c>
      <c r="D103" s="206" t="s">
        <v>73</v>
      </c>
    </row>
    <row r="104" spans="2:4" ht="12.75" customHeight="1">
      <c r="B104" s="241" t="s">
        <v>104</v>
      </c>
      <c r="C104" s="41" t="s">
        <v>477</v>
      </c>
      <c r="D104" s="90" t="s">
        <v>104</v>
      </c>
    </row>
    <row r="105" spans="2:4" ht="12.75" customHeight="1" thickBot="1">
      <c r="B105" s="241" t="s">
        <v>105</v>
      </c>
      <c r="C105" s="41" t="s">
        <v>531</v>
      </c>
      <c r="D105" s="90" t="s">
        <v>105</v>
      </c>
    </row>
    <row r="106" spans="2:13" ht="12" customHeight="1">
      <c r="B106" s="241" t="s">
        <v>106</v>
      </c>
      <c r="C106" s="74"/>
      <c r="D106" s="90" t="s">
        <v>106</v>
      </c>
      <c r="F106" s="268" t="s">
        <v>55</v>
      </c>
      <c r="G106" s="269"/>
      <c r="H106" s="320" t="s">
        <v>16</v>
      </c>
      <c r="I106" s="321"/>
      <c r="J106" s="330" t="s">
        <v>65</v>
      </c>
      <c r="K106" s="355" t="s">
        <v>56</v>
      </c>
      <c r="L106" s="328" t="s">
        <v>29</v>
      </c>
      <c r="M106" s="126"/>
    </row>
    <row r="107" spans="2:13" ht="3" customHeight="1" thickBot="1">
      <c r="B107" s="241" t="s">
        <v>107</v>
      </c>
      <c r="C107" s="46" t="s">
        <v>546</v>
      </c>
      <c r="D107" s="90" t="s">
        <v>107</v>
      </c>
      <c r="F107" s="270"/>
      <c r="G107" s="271"/>
      <c r="H107" s="322"/>
      <c r="I107" s="323"/>
      <c r="J107" s="331"/>
      <c r="K107" s="356"/>
      <c r="L107" s="329"/>
      <c r="M107" s="126"/>
    </row>
    <row r="108" spans="2:13" ht="22.5" customHeight="1" thickBot="1">
      <c r="B108" s="241" t="s">
        <v>556</v>
      </c>
      <c r="C108" s="74"/>
      <c r="D108" s="90" t="s">
        <v>556</v>
      </c>
      <c r="F108" s="340" t="s">
        <v>28</v>
      </c>
      <c r="G108" s="341"/>
      <c r="H108" s="361" t="s">
        <v>25</v>
      </c>
      <c r="I108" s="362"/>
      <c r="J108" s="116"/>
      <c r="K108" s="117">
        <v>84</v>
      </c>
      <c r="L108" s="205">
        <f>J108*K108</f>
        <v>0</v>
      </c>
      <c r="M108" s="169"/>
    </row>
    <row r="109" spans="2:7" ht="18" customHeight="1">
      <c r="B109" s="241" t="s">
        <v>557</v>
      </c>
      <c r="C109" s="206" t="s">
        <v>494</v>
      </c>
      <c r="D109" s="90" t="s">
        <v>557</v>
      </c>
      <c r="F109" s="118"/>
      <c r="G109" s="213" t="s">
        <v>663</v>
      </c>
    </row>
    <row r="110" spans="2:15" ht="12.75" customHeight="1">
      <c r="B110" s="241" t="s">
        <v>558</v>
      </c>
      <c r="C110" s="41" t="s">
        <v>624</v>
      </c>
      <c r="D110" s="90" t="s">
        <v>558</v>
      </c>
      <c r="F110" s="118"/>
      <c r="L110" s="166">
        <v>0</v>
      </c>
      <c r="M110" s="56"/>
      <c r="N110" s="56"/>
      <c r="O110" s="57"/>
    </row>
    <row r="111" spans="2:15" ht="14.25" customHeight="1">
      <c r="B111" s="106"/>
      <c r="C111" s="41" t="s">
        <v>625</v>
      </c>
      <c r="D111" s="65"/>
      <c r="F111" s="118"/>
      <c r="G111" s="33" t="s">
        <v>81</v>
      </c>
      <c r="L111" s="166">
        <v>1</v>
      </c>
      <c r="M111" s="56"/>
      <c r="N111" s="56"/>
      <c r="O111" s="57"/>
    </row>
    <row r="112" spans="2:15" ht="5.25" customHeight="1">
      <c r="B112" s="206" t="s">
        <v>671</v>
      </c>
      <c r="C112" s="74"/>
      <c r="D112" s="206" t="s">
        <v>671</v>
      </c>
      <c r="F112" s="118"/>
      <c r="G112" s="34"/>
      <c r="L112" s="166">
        <v>2</v>
      </c>
      <c r="M112" s="56"/>
      <c r="N112" s="56"/>
      <c r="O112" s="57"/>
    </row>
    <row r="113" spans="2:15" ht="23.25" customHeight="1">
      <c r="B113" s="241" t="s">
        <v>674</v>
      </c>
      <c r="C113" s="206" t="s">
        <v>495</v>
      </c>
      <c r="D113" s="90" t="s">
        <v>267</v>
      </c>
      <c r="F113" s="118"/>
      <c r="G113" s="379" t="s">
        <v>82</v>
      </c>
      <c r="H113" s="379"/>
      <c r="I113" s="379"/>
      <c r="L113" s="166">
        <v>3</v>
      </c>
      <c r="M113" s="56"/>
      <c r="N113" s="56"/>
      <c r="O113" s="57"/>
    </row>
    <row r="114" spans="2:14" ht="15" customHeight="1">
      <c r="B114" s="241" t="s">
        <v>559</v>
      </c>
      <c r="C114" s="41" t="s">
        <v>626</v>
      </c>
      <c r="D114" s="90" t="s">
        <v>559</v>
      </c>
      <c r="F114" s="198"/>
      <c r="L114" s="56"/>
      <c r="M114" s="56"/>
      <c r="N114" s="56"/>
    </row>
    <row r="115" spans="2:15" ht="15" customHeight="1" thickBot="1">
      <c r="B115" s="241" t="s">
        <v>560</v>
      </c>
      <c r="C115" s="65"/>
      <c r="D115" s="90" t="s">
        <v>560</v>
      </c>
      <c r="F115" s="198"/>
      <c r="O115" s="57"/>
    </row>
    <row r="116" spans="2:19" ht="17.25" customHeight="1" thickBot="1">
      <c r="B116" s="78"/>
      <c r="C116" s="206" t="s">
        <v>496</v>
      </c>
      <c r="D116" s="65"/>
      <c r="F116" s="347" t="s">
        <v>57</v>
      </c>
      <c r="G116" s="348"/>
      <c r="H116" s="348"/>
      <c r="I116" s="348"/>
      <c r="J116" s="348"/>
      <c r="K116" s="348"/>
      <c r="L116" s="348"/>
      <c r="M116" s="348"/>
      <c r="N116" s="349"/>
      <c r="P116" s="243" t="s">
        <v>60</v>
      </c>
      <c r="Q116" s="244"/>
      <c r="R116" s="244"/>
      <c r="S116" s="245"/>
    </row>
    <row r="117" spans="2:19" ht="18" customHeight="1" thickBot="1">
      <c r="B117" s="206" t="s">
        <v>670</v>
      </c>
      <c r="C117" s="41" t="s">
        <v>627</v>
      </c>
      <c r="D117" s="206" t="s">
        <v>670</v>
      </c>
      <c r="F117" s="314" t="s">
        <v>15</v>
      </c>
      <c r="G117" s="315"/>
      <c r="H117" s="357" t="s">
        <v>16</v>
      </c>
      <c r="I117" s="358"/>
      <c r="J117" s="221" t="s">
        <v>65</v>
      </c>
      <c r="K117" s="222" t="s">
        <v>19</v>
      </c>
      <c r="L117" s="223" t="s">
        <v>20</v>
      </c>
      <c r="M117" s="292" t="s">
        <v>21</v>
      </c>
      <c r="N117" s="293"/>
      <c r="P117" s="298">
        <f>SUM(S86,L108,M128,S101)</f>
        <v>0</v>
      </c>
      <c r="Q117" s="299"/>
      <c r="R117" s="299"/>
      <c r="S117" s="300"/>
    </row>
    <row r="118" spans="2:19" ht="21.75" customHeight="1" thickBot="1">
      <c r="B118" s="241" t="s">
        <v>675</v>
      </c>
      <c r="C118" s="41" t="s">
        <v>628</v>
      </c>
      <c r="D118" s="90" t="s">
        <v>129</v>
      </c>
      <c r="F118" s="367"/>
      <c r="G118" s="368"/>
      <c r="H118" s="359">
        <f>IF(OR(F118="",ISNUMBER(F118)),"",VLOOKUP(F118,'Product &amp; Price List'!$D$346:$H$501,2,FALSE))</f>
      </c>
      <c r="I118" s="360"/>
      <c r="J118" s="203"/>
      <c r="K118" s="124"/>
      <c r="L118" s="148">
        <f>IF(OR(F118="",ISNUMBER(F118)),"",VLOOKUP(F118,'Product &amp; Price List'!$D$346:$H$501,3,FALSE))</f>
      </c>
      <c r="M118" s="304">
        <f aca="true" t="shared" si="3" ref="M118:M127">IF(OR(F118="",ISNUMBER(F118)),0,J118*K118*L118)</f>
        <v>0</v>
      </c>
      <c r="N118" s="305"/>
      <c r="P118" s="301"/>
      <c r="Q118" s="302"/>
      <c r="R118" s="302"/>
      <c r="S118" s="303"/>
    </row>
    <row r="119" spans="2:14" ht="21.75" customHeight="1">
      <c r="B119" s="241" t="s">
        <v>251</v>
      </c>
      <c r="C119" s="41" t="s">
        <v>629</v>
      </c>
      <c r="D119" s="90" t="s">
        <v>251</v>
      </c>
      <c r="F119" s="345"/>
      <c r="G119" s="346"/>
      <c r="H119" s="338">
        <f>IF(OR(F119="",ISNUMBER(F119)),"",VLOOKUP(F119,'Product &amp; Price List'!$D$346:$H$501,2,FALSE))</f>
      </c>
      <c r="I119" s="339"/>
      <c r="J119" s="203"/>
      <c r="K119" s="124"/>
      <c r="L119" s="148">
        <f>IF(OR(F119="",ISNUMBER(F119)),"",VLOOKUP(F119,'Product &amp; Price List'!$D$346:$H$501,3,FALSE))</f>
      </c>
      <c r="M119" s="351">
        <f t="shared" si="3"/>
        <v>0</v>
      </c>
      <c r="N119" s="352"/>
    </row>
    <row r="120" spans="2:19" ht="21.75" customHeight="1">
      <c r="B120" s="241" t="s">
        <v>252</v>
      </c>
      <c r="C120" s="41" t="s">
        <v>630</v>
      </c>
      <c r="D120" s="90" t="s">
        <v>252</v>
      </c>
      <c r="F120" s="345"/>
      <c r="G120" s="346"/>
      <c r="H120" s="338">
        <f>IF(OR(F120="",ISNUMBER(F120)),"",VLOOKUP(F120,'Product &amp; Price List'!$D$346:$H$501,2,FALSE))</f>
      </c>
      <c r="I120" s="339"/>
      <c r="J120" s="203"/>
      <c r="K120" s="124"/>
      <c r="L120" s="148">
        <f>IF(OR(F120="",ISNUMBER(F120)),"",VLOOKUP(F120,'Product &amp; Price List'!$D$346:$H$501,3,FALSE))</f>
      </c>
      <c r="M120" s="351">
        <f t="shared" si="3"/>
        <v>0</v>
      </c>
      <c r="N120" s="352"/>
      <c r="P120" s="283" t="s">
        <v>263</v>
      </c>
      <c r="Q120" s="284"/>
      <c r="R120" s="284"/>
      <c r="S120" s="285"/>
    </row>
    <row r="121" spans="2:19" ht="21.75" customHeight="1">
      <c r="B121" s="65"/>
      <c r="C121" s="41" t="s">
        <v>631</v>
      </c>
      <c r="D121" s="65"/>
      <c r="F121" s="345"/>
      <c r="G121" s="346"/>
      <c r="H121" s="338">
        <f>IF(OR(F121="",ISNUMBER(F121)),"",VLOOKUP(F121,'Product &amp; Price List'!$D$346:$H$501,2,FALSE))</f>
      </c>
      <c r="I121" s="339"/>
      <c r="J121" s="203"/>
      <c r="K121" s="124"/>
      <c r="L121" s="148">
        <f>IF(OR(F121="",ISNUMBER(F121)),"",VLOOKUP(F121,'Product &amp; Price List'!$D$346:$H$501,3,FALSE))</f>
      </c>
      <c r="M121" s="351">
        <f t="shared" si="3"/>
        <v>0</v>
      </c>
      <c r="N121" s="352"/>
      <c r="P121" s="286"/>
      <c r="Q121" s="287"/>
      <c r="R121" s="287"/>
      <c r="S121" s="288"/>
    </row>
    <row r="122" spans="2:19" ht="21.75" customHeight="1">
      <c r="B122" s="206" t="s">
        <v>115</v>
      </c>
      <c r="C122" s="74"/>
      <c r="D122" s="206" t="s">
        <v>115</v>
      </c>
      <c r="F122" s="345"/>
      <c r="G122" s="346"/>
      <c r="H122" s="338">
        <f>IF(OR(F122="",ISNUMBER(F122)),"",VLOOKUP(F122,'Product &amp; Price List'!$D$346:$H$501,2,FALSE))</f>
      </c>
      <c r="I122" s="339"/>
      <c r="J122" s="203"/>
      <c r="K122" s="124"/>
      <c r="L122" s="148">
        <f>IF(OR(F122="",ISNUMBER(F122)),"",VLOOKUP(F122,'Product &amp; Price List'!$D$346:$H$501,3,FALSE))</f>
      </c>
      <c r="M122" s="351">
        <f t="shared" si="3"/>
        <v>0</v>
      </c>
      <c r="N122" s="352"/>
      <c r="P122" s="286"/>
      <c r="Q122" s="287"/>
      <c r="R122" s="287"/>
      <c r="S122" s="288"/>
    </row>
    <row r="123" spans="2:19" ht="21.75" customHeight="1">
      <c r="B123" s="241" t="s">
        <v>601</v>
      </c>
      <c r="C123" s="206" t="s">
        <v>497</v>
      </c>
      <c r="D123" s="90" t="s">
        <v>601</v>
      </c>
      <c r="F123" s="345"/>
      <c r="G123" s="346"/>
      <c r="H123" s="338">
        <f>IF(OR(F123="",ISNUMBER(F123)),"",VLOOKUP(F123,'Product &amp; Price List'!$D$346:$H$501,2,FALSE))</f>
      </c>
      <c r="I123" s="339"/>
      <c r="J123" s="203"/>
      <c r="K123" s="124"/>
      <c r="L123" s="148">
        <f>IF(OR(F123="",ISNUMBER(F123)),"",VLOOKUP(F123,'Product &amp; Price List'!$D$346:$H$501,3,FALSE))</f>
      </c>
      <c r="M123" s="351">
        <f t="shared" si="3"/>
        <v>0</v>
      </c>
      <c r="N123" s="352"/>
      <c r="P123" s="289"/>
      <c r="Q123" s="290"/>
      <c r="R123" s="290"/>
      <c r="S123" s="291"/>
    </row>
    <row r="124" spans="2:19" ht="21.75" customHeight="1">
      <c r="B124" s="65"/>
      <c r="C124" s="41" t="s">
        <v>632</v>
      </c>
      <c r="D124" s="65"/>
      <c r="F124" s="345"/>
      <c r="G124" s="346"/>
      <c r="H124" s="338">
        <f>IF(OR(F124="",ISNUMBER(F124)),"",VLOOKUP(F124,'Product &amp; Price List'!$D$346:$H$501,2,FALSE))</f>
      </c>
      <c r="I124" s="339"/>
      <c r="J124" s="203"/>
      <c r="K124" s="124"/>
      <c r="L124" s="148">
        <f>IF(OR(F124="",ISNUMBER(F124)),"",VLOOKUP(F124,'Product &amp; Price List'!$D$346:$H$501,3,FALSE))</f>
      </c>
      <c r="M124" s="351">
        <f t="shared" si="3"/>
        <v>0</v>
      </c>
      <c r="N124" s="352"/>
      <c r="P124" s="380" t="s">
        <v>264</v>
      </c>
      <c r="Q124" s="381"/>
      <c r="R124" s="381"/>
      <c r="S124" s="382"/>
    </row>
    <row r="125" spans="2:19" ht="21.75" customHeight="1">
      <c r="B125" s="206" t="s">
        <v>171</v>
      </c>
      <c r="C125" s="41" t="s">
        <v>617</v>
      </c>
      <c r="D125" s="206" t="s">
        <v>171</v>
      </c>
      <c r="F125" s="345"/>
      <c r="G125" s="346"/>
      <c r="H125" s="338">
        <f>IF(OR(F125="",ISNUMBER(F125)),"",VLOOKUP(F125,'Product &amp; Price List'!$D$346:$H$501,2,FALSE))</f>
      </c>
      <c r="I125" s="339"/>
      <c r="J125" s="203"/>
      <c r="K125" s="124"/>
      <c r="L125" s="148">
        <f>IF(OR(F125="",ISNUMBER(F125)),"",VLOOKUP(F125,'Product &amp; Price List'!$D$346:$H$501,3,FALSE))</f>
      </c>
      <c r="M125" s="351">
        <f t="shared" si="3"/>
        <v>0</v>
      </c>
      <c r="N125" s="352"/>
      <c r="P125" s="383"/>
      <c r="Q125" s="384"/>
      <c r="R125" s="384"/>
      <c r="S125" s="385"/>
    </row>
    <row r="126" spans="2:19" ht="21.75" customHeight="1">
      <c r="B126" s="241" t="s">
        <v>189</v>
      </c>
      <c r="C126" s="41" t="s">
        <v>633</v>
      </c>
      <c r="D126" s="90" t="s">
        <v>189</v>
      </c>
      <c r="F126" s="345"/>
      <c r="G126" s="346"/>
      <c r="H126" s="338">
        <f>IF(OR(F126="",ISNUMBER(F126)),"",VLOOKUP(F126,'Product &amp; Price List'!$D$346:$H$501,2,FALSE))</f>
      </c>
      <c r="I126" s="339"/>
      <c r="J126" s="203"/>
      <c r="K126" s="124"/>
      <c r="L126" s="148">
        <f>IF(OR(F126="",ISNUMBER(F126)),"",VLOOKUP(F126,'Product &amp; Price List'!$D$346:$H$501,3,FALSE))</f>
      </c>
      <c r="M126" s="351">
        <f t="shared" si="3"/>
        <v>0</v>
      </c>
      <c r="N126" s="352"/>
      <c r="P126" s="383"/>
      <c r="Q126" s="384"/>
      <c r="R126" s="384"/>
      <c r="S126" s="385"/>
    </row>
    <row r="127" spans="2:19" ht="21.75" customHeight="1" thickBot="1">
      <c r="B127" s="241" t="s">
        <v>461</v>
      </c>
      <c r="C127" s="41" t="s">
        <v>634</v>
      </c>
      <c r="D127" s="90" t="s">
        <v>461</v>
      </c>
      <c r="F127" s="353"/>
      <c r="G127" s="354"/>
      <c r="H127" s="377">
        <f>IF(OR(F127="",ISNUMBER(F127)),"",VLOOKUP(F127,'Product &amp; Price List'!$D$346:$H$501,2,FALSE))</f>
      </c>
      <c r="I127" s="378"/>
      <c r="J127" s="230"/>
      <c r="K127" s="231"/>
      <c r="L127" s="232">
        <f>IF(OR(F127="",ISNUMBER(F127)),"",VLOOKUP(F127,'Product &amp; Price List'!$D$346:$H$501,3,FALSE))</f>
      </c>
      <c r="M127" s="369">
        <f t="shared" si="3"/>
        <v>0</v>
      </c>
      <c r="N127" s="370"/>
      <c r="P127" s="383"/>
      <c r="Q127" s="384"/>
      <c r="R127" s="384"/>
      <c r="S127" s="385"/>
    </row>
    <row r="128" spans="2:19" ht="21.75" customHeight="1" thickBot="1">
      <c r="B128" s="65"/>
      <c r="C128" s="41" t="s">
        <v>635</v>
      </c>
      <c r="D128" s="65"/>
      <c r="L128" s="122" t="s">
        <v>59</v>
      </c>
      <c r="M128" s="400">
        <f>SUM(M118:N127)</f>
        <v>0</v>
      </c>
      <c r="N128" s="401"/>
      <c r="P128" s="386"/>
      <c r="Q128" s="387"/>
      <c r="R128" s="387"/>
      <c r="S128" s="388"/>
    </row>
    <row r="129" spans="2:4" ht="16.5" customHeight="1">
      <c r="B129" s="206" t="s">
        <v>449</v>
      </c>
      <c r="C129" s="41" t="s">
        <v>636</v>
      </c>
      <c r="D129" s="206" t="s">
        <v>449</v>
      </c>
    </row>
    <row r="130" spans="2:19" ht="15" customHeight="1">
      <c r="B130" s="241" t="s">
        <v>460</v>
      </c>
      <c r="C130" s="41" t="s">
        <v>637</v>
      </c>
      <c r="D130" s="90" t="s">
        <v>460</v>
      </c>
      <c r="F130" s="127"/>
      <c r="R130" s="149"/>
      <c r="S130" s="137"/>
    </row>
    <row r="131" spans="2:19" ht="15" customHeight="1">
      <c r="B131" s="241" t="s">
        <v>459</v>
      </c>
      <c r="C131" s="41" t="s">
        <v>638</v>
      </c>
      <c r="D131" s="90" t="s">
        <v>459</v>
      </c>
      <c r="F131" s="127"/>
      <c r="R131" s="149"/>
      <c r="S131" s="137"/>
    </row>
    <row r="132" spans="2:19" ht="15" customHeight="1" thickBot="1">
      <c r="B132" s="65"/>
      <c r="C132" s="74"/>
      <c r="D132" s="65"/>
      <c r="F132" s="127"/>
      <c r="G132" s="197" t="s">
        <v>90</v>
      </c>
      <c r="H132" s="110"/>
      <c r="I132" s="110"/>
      <c r="K132" s="113"/>
      <c r="L132" s="113"/>
      <c r="M132" s="113"/>
      <c r="N132" s="114"/>
      <c r="O132" s="111"/>
      <c r="P132" s="111"/>
      <c r="Q132" s="111"/>
      <c r="R132" s="149"/>
      <c r="S132" s="137"/>
    </row>
    <row r="133" spans="2:19" ht="15" customHeight="1">
      <c r="B133" s="206" t="s">
        <v>74</v>
      </c>
      <c r="C133" s="75" t="s">
        <v>468</v>
      </c>
      <c r="D133" s="206" t="s">
        <v>74</v>
      </c>
      <c r="F133" s="127"/>
      <c r="G133" s="404" t="s">
        <v>78</v>
      </c>
      <c r="H133" s="405"/>
      <c r="I133" s="405"/>
      <c r="J133" s="405"/>
      <c r="K133" s="405"/>
      <c r="L133" s="405"/>
      <c r="M133" s="405"/>
      <c r="N133" s="405"/>
      <c r="O133" s="405"/>
      <c r="P133" s="405"/>
      <c r="Q133" s="406"/>
      <c r="R133" s="149"/>
      <c r="S133" s="137"/>
    </row>
    <row r="134" spans="2:19" ht="15" customHeight="1">
      <c r="B134" s="241" t="s">
        <v>161</v>
      </c>
      <c r="C134" s="50"/>
      <c r="D134" s="90" t="s">
        <v>161</v>
      </c>
      <c r="F134" s="127"/>
      <c r="G134" s="141"/>
      <c r="H134" s="108"/>
      <c r="I134" s="108"/>
      <c r="J134" s="108"/>
      <c r="K134" s="108"/>
      <c r="L134" s="108"/>
      <c r="M134" s="108"/>
      <c r="N134" s="114"/>
      <c r="O134" s="112"/>
      <c r="P134" s="112"/>
      <c r="Q134" s="150"/>
      <c r="R134" s="149"/>
      <c r="S134" s="137"/>
    </row>
    <row r="135" spans="3:19" ht="15" customHeight="1">
      <c r="C135" s="206" t="s">
        <v>486</v>
      </c>
      <c r="D135" s="65"/>
      <c r="F135" s="127"/>
      <c r="G135" s="152"/>
      <c r="H135" s="130"/>
      <c r="I135" s="130"/>
      <c r="J135" s="130"/>
      <c r="K135" s="130"/>
      <c r="L135" s="130"/>
      <c r="M135" s="130"/>
      <c r="N135" s="129"/>
      <c r="O135" s="109"/>
      <c r="P135" s="109"/>
      <c r="Q135" s="150"/>
      <c r="R135" s="149"/>
      <c r="S135" s="137"/>
    </row>
    <row r="136" spans="3:19" ht="15" customHeight="1">
      <c r="C136" s="41" t="s">
        <v>535</v>
      </c>
      <c r="D136" s="87" t="s">
        <v>76</v>
      </c>
      <c r="F136" s="127"/>
      <c r="G136" s="153" t="s">
        <v>113</v>
      </c>
      <c r="H136" s="402"/>
      <c r="I136" s="402"/>
      <c r="J136" s="402"/>
      <c r="K136" s="402"/>
      <c r="L136" s="402"/>
      <c r="M136" s="402"/>
      <c r="N136" s="402"/>
      <c r="O136" s="402"/>
      <c r="P136" s="190"/>
      <c r="Q136" s="150"/>
      <c r="R136" s="149"/>
      <c r="S136" s="137"/>
    </row>
    <row r="137" spans="3:19" ht="15" customHeight="1">
      <c r="C137" s="74"/>
      <c r="D137" s="207" t="s">
        <v>116</v>
      </c>
      <c r="F137" s="127"/>
      <c r="G137" s="152"/>
      <c r="H137" s="130"/>
      <c r="I137" s="130"/>
      <c r="J137" s="130"/>
      <c r="K137" s="130"/>
      <c r="L137" s="130"/>
      <c r="M137" s="130"/>
      <c r="N137" s="130"/>
      <c r="O137" s="130"/>
      <c r="P137" s="130"/>
      <c r="Q137" s="150"/>
      <c r="R137" s="149"/>
      <c r="S137" s="137"/>
    </row>
    <row r="138" spans="3:19" ht="15" customHeight="1">
      <c r="C138" s="206" t="s">
        <v>487</v>
      </c>
      <c r="D138" s="207" t="s">
        <v>192</v>
      </c>
      <c r="F138" s="127"/>
      <c r="G138" s="208"/>
      <c r="H138" s="195"/>
      <c r="I138" s="195"/>
      <c r="J138" s="195"/>
      <c r="K138" s="195"/>
      <c r="L138" s="195"/>
      <c r="M138" s="195"/>
      <c r="N138" s="195"/>
      <c r="O138" s="195"/>
      <c r="P138" s="195"/>
      <c r="Q138" s="209"/>
      <c r="R138" s="149"/>
      <c r="S138" s="137"/>
    </row>
    <row r="139" spans="3:19" ht="15" customHeight="1">
      <c r="C139" s="41" t="s">
        <v>536</v>
      </c>
      <c r="D139" s="207" t="s">
        <v>193</v>
      </c>
      <c r="F139" s="127"/>
      <c r="G139" s="154"/>
      <c r="H139" s="142"/>
      <c r="I139" s="142"/>
      <c r="J139" s="142"/>
      <c r="K139" s="142"/>
      <c r="L139" s="142"/>
      <c r="M139" s="142"/>
      <c r="N139" s="142"/>
      <c r="O139" s="142"/>
      <c r="P139" s="142"/>
      <c r="Q139" s="150"/>
      <c r="R139" s="149"/>
      <c r="S139" s="137"/>
    </row>
    <row r="140" spans="3:19" ht="19.5" customHeight="1">
      <c r="C140" s="41" t="s">
        <v>537</v>
      </c>
      <c r="D140" s="207" t="s">
        <v>194</v>
      </c>
      <c r="F140" s="127"/>
      <c r="G140" s="173" t="s">
        <v>26</v>
      </c>
      <c r="H140" s="389"/>
      <c r="I140" s="389"/>
      <c r="J140" s="389"/>
      <c r="K140" s="389"/>
      <c r="L140" s="389"/>
      <c r="M140" s="389"/>
      <c r="N140" s="389"/>
      <c r="O140" s="389"/>
      <c r="P140" s="191"/>
      <c r="Q140" s="150"/>
      <c r="R140" s="149"/>
      <c r="S140" s="137"/>
    </row>
    <row r="141" spans="3:19" ht="19.5" customHeight="1">
      <c r="C141" s="74"/>
      <c r="D141" s="207" t="s">
        <v>195</v>
      </c>
      <c r="F141" s="127"/>
      <c r="G141" s="173" t="s">
        <v>83</v>
      </c>
      <c r="H141" s="390"/>
      <c r="I141" s="390"/>
      <c r="J141" s="390"/>
      <c r="K141" s="390"/>
      <c r="L141" s="390"/>
      <c r="M141" s="390"/>
      <c r="N141" s="390"/>
      <c r="O141" s="390"/>
      <c r="P141" s="191"/>
      <c r="Q141" s="150"/>
      <c r="R141" s="149"/>
      <c r="S141" s="137"/>
    </row>
    <row r="142" spans="3:19" ht="19.5" customHeight="1">
      <c r="C142" s="206" t="s">
        <v>555</v>
      </c>
      <c r="D142" s="207" t="s">
        <v>199</v>
      </c>
      <c r="F142" s="127"/>
      <c r="G142" s="173" t="s">
        <v>79</v>
      </c>
      <c r="H142" s="1"/>
      <c r="I142" s="109"/>
      <c r="J142" s="109"/>
      <c r="K142" s="109"/>
      <c r="L142" s="109"/>
      <c r="M142" s="109"/>
      <c r="N142" s="109"/>
      <c r="O142" s="109"/>
      <c r="P142" s="109"/>
      <c r="Q142" s="150"/>
      <c r="R142" s="149"/>
      <c r="S142" s="137"/>
    </row>
    <row r="143" spans="3:19" ht="17.25" customHeight="1">
      <c r="C143" s="41" t="s">
        <v>538</v>
      </c>
      <c r="D143" s="207" t="s">
        <v>200</v>
      </c>
      <c r="F143" s="127"/>
      <c r="G143" s="398" t="s">
        <v>339</v>
      </c>
      <c r="H143" s="399"/>
      <c r="I143" s="399"/>
      <c r="J143" s="399"/>
      <c r="K143" s="399"/>
      <c r="L143" s="399"/>
      <c r="M143" s="399"/>
      <c r="N143" s="13"/>
      <c r="O143" s="13"/>
      <c r="P143" s="172"/>
      <c r="Q143" s="150"/>
      <c r="R143" s="149"/>
      <c r="S143" s="137"/>
    </row>
    <row r="144" spans="3:19" ht="8.25" customHeight="1">
      <c r="C144" s="74"/>
      <c r="D144" s="207" t="s">
        <v>190</v>
      </c>
      <c r="F144" s="127"/>
      <c r="G144" s="151"/>
      <c r="H144" s="109"/>
      <c r="I144" s="108"/>
      <c r="J144" s="174"/>
      <c r="K144" s="139"/>
      <c r="L144" s="108"/>
      <c r="M144" s="174"/>
      <c r="N144" s="139"/>
      <c r="O144" s="109"/>
      <c r="P144" s="109"/>
      <c r="Q144" s="150"/>
      <c r="R144" s="149"/>
      <c r="S144" s="137"/>
    </row>
    <row r="145" spans="3:19" ht="19.5" customHeight="1">
      <c r="C145" s="206" t="s">
        <v>488</v>
      </c>
      <c r="D145" s="207" t="s">
        <v>191</v>
      </c>
      <c r="F145" s="127"/>
      <c r="G145" s="394" t="s">
        <v>664</v>
      </c>
      <c r="H145" s="395"/>
      <c r="I145" s="396"/>
      <c r="J145" s="396"/>
      <c r="K145" s="396"/>
      <c r="L145" s="396"/>
      <c r="M145" s="396"/>
      <c r="N145" s="396"/>
      <c r="O145" s="396"/>
      <c r="P145" s="192"/>
      <c r="Q145" s="150"/>
      <c r="R145" s="149"/>
      <c r="S145" s="137"/>
    </row>
    <row r="146" spans="3:19" ht="19.5" customHeight="1">
      <c r="C146" s="41" t="s">
        <v>479</v>
      </c>
      <c r="D146" s="210" t="s">
        <v>159</v>
      </c>
      <c r="F146" s="127"/>
      <c r="G146" s="394" t="s">
        <v>62</v>
      </c>
      <c r="H146" s="395"/>
      <c r="I146" s="397"/>
      <c r="J146" s="397"/>
      <c r="K146" s="397"/>
      <c r="L146" s="397"/>
      <c r="M146" s="397"/>
      <c r="N146" s="397"/>
      <c r="O146" s="397"/>
      <c r="P146" s="193"/>
      <c r="Q146" s="150"/>
      <c r="R146" s="149"/>
      <c r="S146" s="137"/>
    </row>
    <row r="147" spans="3:19" ht="19.5" customHeight="1">
      <c r="C147" s="41" t="s">
        <v>480</v>
      </c>
      <c r="D147" s="210" t="s">
        <v>265</v>
      </c>
      <c r="F147" s="127"/>
      <c r="G147" s="394" t="s">
        <v>63</v>
      </c>
      <c r="H147" s="395"/>
      <c r="I147" s="397"/>
      <c r="J147" s="397"/>
      <c r="K147" s="397"/>
      <c r="L147" s="397"/>
      <c r="M147" s="397"/>
      <c r="N147" s="397"/>
      <c r="O147" s="397"/>
      <c r="P147" s="192"/>
      <c r="Q147" s="155"/>
      <c r="R147" s="149"/>
      <c r="S147" s="137"/>
    </row>
    <row r="148" spans="3:19" ht="19.5" customHeight="1">
      <c r="C148" s="74"/>
      <c r="D148" s="207" t="s">
        <v>108</v>
      </c>
      <c r="F148" s="127"/>
      <c r="G148" s="156"/>
      <c r="H148" s="132" t="s">
        <v>27</v>
      </c>
      <c r="I148" s="337"/>
      <c r="J148" s="337"/>
      <c r="K148" s="137"/>
      <c r="L148" s="109"/>
      <c r="M148" s="109"/>
      <c r="N148" s="109"/>
      <c r="O148" s="157"/>
      <c r="P148" s="157"/>
      <c r="Q148" s="158"/>
      <c r="R148" s="149"/>
      <c r="S148" s="137"/>
    </row>
    <row r="149" spans="3:19" ht="15" customHeight="1">
      <c r="C149" s="206" t="s">
        <v>489</v>
      </c>
      <c r="D149" s="207" t="s">
        <v>110</v>
      </c>
      <c r="F149" s="127"/>
      <c r="G149" s="156"/>
      <c r="H149" s="182"/>
      <c r="I149" s="132"/>
      <c r="J149" s="139"/>
      <c r="K149" s="134"/>
      <c r="L149" s="109"/>
      <c r="M149" s="109"/>
      <c r="N149" s="109"/>
      <c r="O149" s="157"/>
      <c r="P149" s="157"/>
      <c r="Q149" s="158"/>
      <c r="R149" s="149"/>
      <c r="S149" s="137"/>
    </row>
    <row r="150" spans="3:19" ht="15" customHeight="1">
      <c r="C150" s="41" t="s">
        <v>481</v>
      </c>
      <c r="D150" s="211" t="s">
        <v>112</v>
      </c>
      <c r="F150" s="127"/>
      <c r="G150" s="159"/>
      <c r="H150" s="391" t="s">
        <v>89</v>
      </c>
      <c r="I150" s="391"/>
      <c r="J150" s="391"/>
      <c r="K150" s="391"/>
      <c r="L150" s="391"/>
      <c r="M150" s="391"/>
      <c r="N150" s="391"/>
      <c r="O150" s="391"/>
      <c r="P150" s="175"/>
      <c r="Q150" s="158"/>
      <c r="R150" s="149"/>
      <c r="S150" s="137"/>
    </row>
    <row r="151" spans="3:19" ht="19.5" customHeight="1">
      <c r="C151" s="41" t="s">
        <v>482</v>
      </c>
      <c r="D151" s="207" t="s">
        <v>259</v>
      </c>
      <c r="F151" s="127"/>
      <c r="G151" s="173" t="s">
        <v>0</v>
      </c>
      <c r="H151" s="389"/>
      <c r="I151" s="389"/>
      <c r="J151" s="389"/>
      <c r="K151" s="389"/>
      <c r="L151" s="389"/>
      <c r="M151" s="389"/>
      <c r="N151" s="389"/>
      <c r="O151" s="389"/>
      <c r="P151" s="194"/>
      <c r="Q151" s="158"/>
      <c r="R151" s="149"/>
      <c r="S151" s="137"/>
    </row>
    <row r="152" spans="3:19" ht="19.5" customHeight="1">
      <c r="C152" s="41" t="s">
        <v>483</v>
      </c>
      <c r="D152" s="211" t="s">
        <v>131</v>
      </c>
      <c r="F152" s="127"/>
      <c r="G152" s="173" t="s">
        <v>3</v>
      </c>
      <c r="H152" s="390"/>
      <c r="I152" s="390"/>
      <c r="J152" s="390"/>
      <c r="K152" s="390"/>
      <c r="L152" s="390"/>
      <c r="M152" s="390"/>
      <c r="N152" s="390"/>
      <c r="O152" s="390"/>
      <c r="P152" s="194"/>
      <c r="Q152" s="158"/>
      <c r="R152" s="149"/>
      <c r="S152" s="137"/>
    </row>
    <row r="153" spans="3:19" ht="19.5" customHeight="1">
      <c r="C153" s="41" t="s">
        <v>539</v>
      </c>
      <c r="D153" s="211" t="s">
        <v>133</v>
      </c>
      <c r="F153" s="127"/>
      <c r="G153" s="173" t="s">
        <v>2</v>
      </c>
      <c r="H153" s="390"/>
      <c r="I153" s="390"/>
      <c r="J153" s="390"/>
      <c r="K153" s="390"/>
      <c r="L153" s="390"/>
      <c r="M153" s="390"/>
      <c r="N153" s="390"/>
      <c r="O153" s="390"/>
      <c r="P153" s="194"/>
      <c r="Q153" s="158"/>
      <c r="R153" s="149"/>
      <c r="S153" s="137"/>
    </row>
    <row r="154" spans="3:19" ht="15" customHeight="1">
      <c r="C154" s="74"/>
      <c r="D154" s="207" t="s">
        <v>197</v>
      </c>
      <c r="F154" s="127"/>
      <c r="G154" s="152"/>
      <c r="H154" s="130"/>
      <c r="I154" s="131"/>
      <c r="J154" s="131"/>
      <c r="K154" s="131"/>
      <c r="L154" s="131"/>
      <c r="M154" s="133"/>
      <c r="N154" s="133"/>
      <c r="O154" s="109"/>
      <c r="P154" s="109"/>
      <c r="Q154" s="158"/>
      <c r="R154" s="149"/>
      <c r="S154" s="137"/>
    </row>
    <row r="155" spans="3:19" ht="19.5" customHeight="1">
      <c r="C155" s="206" t="s">
        <v>490</v>
      </c>
      <c r="D155" s="207" t="s">
        <v>198</v>
      </c>
      <c r="F155" s="127"/>
      <c r="G155" s="173" t="s">
        <v>0</v>
      </c>
      <c r="H155" s="389"/>
      <c r="I155" s="389"/>
      <c r="J155" s="389"/>
      <c r="K155" s="389"/>
      <c r="L155" s="389"/>
      <c r="M155" s="389"/>
      <c r="N155" s="389"/>
      <c r="O155" s="389"/>
      <c r="P155" s="194"/>
      <c r="Q155" s="158"/>
      <c r="R155" s="149"/>
      <c r="S155" s="137"/>
    </row>
    <row r="156" spans="3:19" ht="19.5" customHeight="1" thickBot="1">
      <c r="C156" s="41" t="s">
        <v>540</v>
      </c>
      <c r="D156" s="252"/>
      <c r="F156" s="127"/>
      <c r="G156" s="173" t="s">
        <v>3</v>
      </c>
      <c r="H156" s="390"/>
      <c r="I156" s="390"/>
      <c r="J156" s="390"/>
      <c r="K156" s="390"/>
      <c r="L156" s="390"/>
      <c r="M156" s="390"/>
      <c r="N156" s="390"/>
      <c r="O156" s="390"/>
      <c r="P156" s="194"/>
      <c r="Q156" s="158"/>
      <c r="R156" s="149"/>
      <c r="S156" s="137"/>
    </row>
    <row r="157" spans="3:19" ht="19.5" customHeight="1">
      <c r="C157" s="41" t="s">
        <v>541</v>
      </c>
      <c r="F157" s="127"/>
      <c r="G157" s="173" t="s">
        <v>2</v>
      </c>
      <c r="H157" s="390"/>
      <c r="I157" s="390"/>
      <c r="J157" s="390"/>
      <c r="K157" s="390"/>
      <c r="L157" s="390"/>
      <c r="M157" s="390"/>
      <c r="N157" s="390"/>
      <c r="O157" s="390"/>
      <c r="P157" s="194"/>
      <c r="Q157" s="158"/>
      <c r="R157" s="149"/>
      <c r="S157" s="137"/>
    </row>
    <row r="158" spans="3:19" ht="15" customHeight="1">
      <c r="C158" s="41" t="s">
        <v>542</v>
      </c>
      <c r="F158" s="127"/>
      <c r="G158" s="152"/>
      <c r="H158" s="130"/>
      <c r="I158" s="131"/>
      <c r="J158" s="131"/>
      <c r="K158" s="131"/>
      <c r="L158" s="131"/>
      <c r="M158" s="133"/>
      <c r="N158" s="133"/>
      <c r="O158" s="136"/>
      <c r="P158" s="136"/>
      <c r="Q158" s="158"/>
      <c r="R158" s="149"/>
      <c r="S158" s="137"/>
    </row>
    <row r="159" spans="3:19" ht="19.5" customHeight="1">
      <c r="C159" s="41" t="s">
        <v>543</v>
      </c>
      <c r="F159" s="127"/>
      <c r="G159" s="173" t="s">
        <v>0</v>
      </c>
      <c r="H159" s="389"/>
      <c r="I159" s="389"/>
      <c r="J159" s="389"/>
      <c r="K159" s="389"/>
      <c r="L159" s="389"/>
      <c r="M159" s="389"/>
      <c r="N159" s="389"/>
      <c r="O159" s="389"/>
      <c r="P159" s="194"/>
      <c r="Q159" s="158"/>
      <c r="R159" s="149"/>
      <c r="S159" s="137"/>
    </row>
    <row r="160" spans="3:19" ht="19.5" customHeight="1">
      <c r="C160" s="41" t="s">
        <v>544</v>
      </c>
      <c r="F160" s="127"/>
      <c r="G160" s="173" t="s">
        <v>3</v>
      </c>
      <c r="H160" s="390"/>
      <c r="I160" s="390"/>
      <c r="J160" s="390"/>
      <c r="K160" s="390"/>
      <c r="L160" s="390"/>
      <c r="M160" s="390"/>
      <c r="N160" s="390"/>
      <c r="O160" s="390"/>
      <c r="P160" s="194"/>
      <c r="Q160" s="158"/>
      <c r="R160" s="149"/>
      <c r="S160" s="137"/>
    </row>
    <row r="161" spans="3:19" ht="19.5" customHeight="1">
      <c r="C161" s="41" t="s">
        <v>545</v>
      </c>
      <c r="F161" s="127"/>
      <c r="G161" s="173" t="s">
        <v>2</v>
      </c>
      <c r="H161" s="390"/>
      <c r="I161" s="390"/>
      <c r="J161" s="390"/>
      <c r="K161" s="390"/>
      <c r="L161" s="390"/>
      <c r="M161" s="390"/>
      <c r="N161" s="390"/>
      <c r="O161" s="390"/>
      <c r="P161" s="194"/>
      <c r="Q161" s="158"/>
      <c r="R161" s="149"/>
      <c r="S161" s="137"/>
    </row>
    <row r="162" spans="3:19" ht="15" customHeight="1">
      <c r="C162" s="74"/>
      <c r="F162" s="127"/>
      <c r="G162" s="152"/>
      <c r="H162" s="130"/>
      <c r="I162" s="130"/>
      <c r="J162" s="130"/>
      <c r="K162" s="130"/>
      <c r="L162" s="130"/>
      <c r="M162" s="130"/>
      <c r="N162" s="136"/>
      <c r="O162" s="136"/>
      <c r="P162" s="136"/>
      <c r="Q162" s="158"/>
      <c r="R162" s="149"/>
      <c r="S162" s="137"/>
    </row>
    <row r="163" spans="3:19" ht="15" customHeight="1">
      <c r="C163" s="206" t="s">
        <v>491</v>
      </c>
      <c r="F163" s="127"/>
      <c r="G163" s="152"/>
      <c r="H163" s="130"/>
      <c r="I163" s="130"/>
      <c r="J163" s="130"/>
      <c r="K163" s="130"/>
      <c r="L163" s="130"/>
      <c r="M163" s="130"/>
      <c r="N163" s="136"/>
      <c r="O163" s="136"/>
      <c r="P163" s="136"/>
      <c r="Q163" s="158"/>
      <c r="R163" s="149"/>
      <c r="S163" s="137"/>
    </row>
    <row r="164" spans="3:19" ht="15" customHeight="1">
      <c r="C164" s="41" t="s">
        <v>639</v>
      </c>
      <c r="F164" s="127"/>
      <c r="G164" s="208"/>
      <c r="H164" s="195"/>
      <c r="I164" s="195"/>
      <c r="J164" s="195"/>
      <c r="K164" s="195"/>
      <c r="L164" s="195"/>
      <c r="M164" s="195"/>
      <c r="N164" s="195"/>
      <c r="O164" s="195"/>
      <c r="P164" s="195"/>
      <c r="Q164" s="209"/>
      <c r="R164" s="149"/>
      <c r="S164" s="137"/>
    </row>
    <row r="165" spans="3:19" ht="15" customHeight="1">
      <c r="C165" s="41" t="s">
        <v>640</v>
      </c>
      <c r="F165" s="127"/>
      <c r="G165" s="152"/>
      <c r="H165" s="130"/>
      <c r="I165" s="130"/>
      <c r="J165" s="130"/>
      <c r="K165" s="130"/>
      <c r="L165" s="130"/>
      <c r="M165" s="130"/>
      <c r="N165" s="129"/>
      <c r="O165" s="109"/>
      <c r="P165" s="109"/>
      <c r="Q165" s="158"/>
      <c r="R165" s="149"/>
      <c r="S165" s="137"/>
    </row>
    <row r="166" spans="3:19" ht="19.5" customHeight="1">
      <c r="C166" s="74"/>
      <c r="F166" s="127"/>
      <c r="G166" s="170" t="s">
        <v>80</v>
      </c>
      <c r="H166" s="389"/>
      <c r="I166" s="389"/>
      <c r="J166" s="389"/>
      <c r="K166" s="389"/>
      <c r="L166" s="389"/>
      <c r="M166" s="389"/>
      <c r="N166" s="389"/>
      <c r="O166" s="389"/>
      <c r="P166" s="191"/>
      <c r="Q166" s="158"/>
      <c r="R166" s="149"/>
      <c r="S166" s="137"/>
    </row>
    <row r="167" spans="3:19" ht="19.5" customHeight="1">
      <c r="C167" s="206" t="s">
        <v>492</v>
      </c>
      <c r="F167" s="127"/>
      <c r="G167" s="170" t="s">
        <v>84</v>
      </c>
      <c r="H167" s="390"/>
      <c r="I167" s="390"/>
      <c r="J167" s="390"/>
      <c r="K167" s="390"/>
      <c r="L167" s="390"/>
      <c r="M167" s="390"/>
      <c r="N167" s="390"/>
      <c r="O167" s="390"/>
      <c r="P167" s="191"/>
      <c r="Q167" s="158"/>
      <c r="R167" s="149"/>
      <c r="S167" s="137"/>
    </row>
    <row r="168" spans="3:19" ht="19.5" customHeight="1">
      <c r="C168" s="41" t="s">
        <v>641</v>
      </c>
      <c r="F168" s="127"/>
      <c r="G168" s="170" t="s">
        <v>79</v>
      </c>
      <c r="H168" s="337"/>
      <c r="I168" s="337"/>
      <c r="J168" s="337"/>
      <c r="K168" s="137"/>
      <c r="L168" s="137"/>
      <c r="M168" s="137"/>
      <c r="N168" s="137"/>
      <c r="O168" s="137"/>
      <c r="P168" s="137"/>
      <c r="Q168" s="158"/>
      <c r="R168" s="149"/>
      <c r="S168" s="137"/>
    </row>
    <row r="169" spans="3:19" ht="19.5" customHeight="1">
      <c r="C169" s="41" t="s">
        <v>642</v>
      </c>
      <c r="F169" s="127"/>
      <c r="G169" s="170" t="s">
        <v>64</v>
      </c>
      <c r="H169" s="363"/>
      <c r="I169" s="337"/>
      <c r="J169" s="337"/>
      <c r="K169" s="138"/>
      <c r="L169" s="138"/>
      <c r="M169" s="138"/>
      <c r="N169" s="138"/>
      <c r="O169" s="138"/>
      <c r="P169" s="138"/>
      <c r="Q169" s="158"/>
      <c r="R169" s="149"/>
      <c r="S169" s="137"/>
    </row>
    <row r="170" spans="3:19" ht="15" customHeight="1">
      <c r="C170" s="74"/>
      <c r="F170" s="127"/>
      <c r="G170" s="160"/>
      <c r="H170" s="179"/>
      <c r="I170" s="140"/>
      <c r="J170" s="140"/>
      <c r="K170" s="138"/>
      <c r="L170" s="108"/>
      <c r="M170" s="138"/>
      <c r="N170" s="138"/>
      <c r="O170" s="138"/>
      <c r="P170" s="138"/>
      <c r="Q170" s="158"/>
      <c r="R170" s="149"/>
      <c r="S170" s="137"/>
    </row>
    <row r="171" spans="3:19" ht="15" customHeight="1">
      <c r="C171" s="206" t="s">
        <v>493</v>
      </c>
      <c r="F171" s="127"/>
      <c r="G171" s="161"/>
      <c r="H171" s="128"/>
      <c r="I171" s="138"/>
      <c r="J171" s="138"/>
      <c r="K171" s="138"/>
      <c r="L171" s="128"/>
      <c r="M171" s="138"/>
      <c r="N171" s="138"/>
      <c r="O171" s="138"/>
      <c r="P171" s="138"/>
      <c r="Q171" s="158"/>
      <c r="R171" s="149"/>
      <c r="S171" s="137"/>
    </row>
    <row r="172" spans="3:19" ht="15" customHeight="1">
      <c r="C172" s="41" t="s">
        <v>644</v>
      </c>
      <c r="F172" s="127"/>
      <c r="G172" s="373" t="s">
        <v>665</v>
      </c>
      <c r="H172" s="374"/>
      <c r="I172" s="374"/>
      <c r="J172" s="374"/>
      <c r="K172" s="374"/>
      <c r="L172" s="374"/>
      <c r="M172" s="374"/>
      <c r="N172" s="374"/>
      <c r="O172" s="374"/>
      <c r="P172" s="374"/>
      <c r="Q172" s="375"/>
      <c r="R172" s="149"/>
      <c r="S172" s="137"/>
    </row>
    <row r="173" spans="3:19" ht="15" customHeight="1">
      <c r="C173" s="41" t="s">
        <v>643</v>
      </c>
      <c r="F173" s="127"/>
      <c r="G173" s="161"/>
      <c r="H173" s="376" t="s">
        <v>114</v>
      </c>
      <c r="I173" s="376"/>
      <c r="J173" s="138"/>
      <c r="K173" s="138"/>
      <c r="L173" s="128"/>
      <c r="M173" s="138"/>
      <c r="N173" s="138"/>
      <c r="O173" s="138"/>
      <c r="P173" s="138"/>
      <c r="Q173" s="158"/>
      <c r="R173" s="149"/>
      <c r="S173" s="137"/>
    </row>
    <row r="174" spans="3:19" ht="15" customHeight="1">
      <c r="C174" s="74"/>
      <c r="F174" s="127"/>
      <c r="G174" s="161"/>
      <c r="H174" s="376"/>
      <c r="I174" s="376"/>
      <c r="J174" s="138"/>
      <c r="K174" s="138"/>
      <c r="L174" s="128"/>
      <c r="M174" s="138"/>
      <c r="N174" s="138"/>
      <c r="O174" s="138"/>
      <c r="P174" s="138"/>
      <c r="Q174" s="158"/>
      <c r="R174" s="149"/>
      <c r="S174" s="137"/>
    </row>
    <row r="175" spans="3:19" ht="15" customHeight="1" thickBot="1">
      <c r="C175" s="206" t="s">
        <v>462</v>
      </c>
      <c r="F175" s="127"/>
      <c r="G175" s="162"/>
      <c r="H175" s="164"/>
      <c r="I175" s="163"/>
      <c r="J175" s="163"/>
      <c r="K175" s="163"/>
      <c r="L175" s="164"/>
      <c r="M175" s="163"/>
      <c r="N175" s="163"/>
      <c r="O175" s="163"/>
      <c r="P175" s="163"/>
      <c r="Q175" s="165"/>
      <c r="R175" s="149"/>
      <c r="S175" s="137"/>
    </row>
    <row r="176" spans="3:19" ht="15" customHeight="1">
      <c r="C176" s="41" t="s">
        <v>484</v>
      </c>
      <c r="F176" s="127"/>
      <c r="R176" s="149"/>
      <c r="S176" s="137"/>
    </row>
    <row r="177" spans="3:19" ht="15" customHeight="1">
      <c r="C177" s="74"/>
      <c r="F177" s="127"/>
      <c r="R177" s="149"/>
      <c r="S177" s="137"/>
    </row>
    <row r="178" spans="3:19" ht="15" customHeight="1">
      <c r="C178" s="206" t="s">
        <v>463</v>
      </c>
      <c r="F178" s="127"/>
      <c r="R178" s="149"/>
      <c r="S178" s="137"/>
    </row>
    <row r="179" spans="3:19" ht="15" customHeight="1">
      <c r="C179" s="41" t="s">
        <v>478</v>
      </c>
      <c r="F179" s="127"/>
      <c r="R179" s="149"/>
      <c r="S179" s="137"/>
    </row>
    <row r="180" spans="3:19" ht="15" customHeight="1">
      <c r="C180" s="74"/>
      <c r="F180" s="127"/>
      <c r="R180" s="149"/>
      <c r="S180" s="137"/>
    </row>
    <row r="181" spans="3:19" ht="15" customHeight="1">
      <c r="C181" s="206" t="s">
        <v>449</v>
      </c>
      <c r="F181" s="127"/>
      <c r="R181" s="149"/>
      <c r="S181" s="137"/>
    </row>
    <row r="182" ht="15">
      <c r="C182" s="41" t="s">
        <v>645</v>
      </c>
    </row>
    <row r="183" ht="15">
      <c r="C183" s="74"/>
    </row>
    <row r="184" ht="15">
      <c r="C184" s="75" t="s">
        <v>469</v>
      </c>
    </row>
    <row r="185" ht="15">
      <c r="C185" s="74"/>
    </row>
    <row r="186" ht="15">
      <c r="C186" s="206" t="s">
        <v>74</v>
      </c>
    </row>
    <row r="187" ht="15">
      <c r="C187" s="41" t="s">
        <v>485</v>
      </c>
    </row>
    <row r="188" ht="15.75" thickBot="1">
      <c r="C188" s="36"/>
    </row>
  </sheetData>
  <sheetProtection password="8666" sheet="1" objects="1" selectLockedCells="1"/>
  <protectedRanges>
    <protectedRange password="DDBD" sqref="N91:N100 N76:N85" name="Range1_6_7"/>
    <protectedRange password="DDBD" sqref="K91:K100 K76:K85" name="Range1_8_3_1_2"/>
    <protectedRange password="DDBD" sqref="F108" name="Range1_8_2_1_2"/>
    <protectedRange password="DDBD" sqref="L118:L127" name="Range1_1_1_1_3"/>
  </protectedRanges>
  <mergeCells count="178">
    <mergeCell ref="K60:O60"/>
    <mergeCell ref="K61:O61"/>
    <mergeCell ref="K62:O62"/>
    <mergeCell ref="K63:O63"/>
    <mergeCell ref="G59:H59"/>
    <mergeCell ref="G133:Q133"/>
    <mergeCell ref="G60:H60"/>
    <mergeCell ref="G61:H61"/>
    <mergeCell ref="G62:H62"/>
    <mergeCell ref="G63:H63"/>
    <mergeCell ref="F93:G93"/>
    <mergeCell ref="H93:I93"/>
    <mergeCell ref="P95:R95"/>
    <mergeCell ref="M125:N125"/>
    <mergeCell ref="H123:I123"/>
    <mergeCell ref="H136:O136"/>
    <mergeCell ref="H122:I122"/>
    <mergeCell ref="M120:N120"/>
    <mergeCell ref="M122:N122"/>
    <mergeCell ref="H120:I120"/>
    <mergeCell ref="H140:O140"/>
    <mergeCell ref="H141:O141"/>
    <mergeCell ref="G143:M143"/>
    <mergeCell ref="P93:R93"/>
    <mergeCell ref="F94:G94"/>
    <mergeCell ref="H94:I94"/>
    <mergeCell ref="P94:R94"/>
    <mergeCell ref="F95:G95"/>
    <mergeCell ref="H95:I95"/>
    <mergeCell ref="M128:N128"/>
    <mergeCell ref="G145:H145"/>
    <mergeCell ref="I145:O145"/>
    <mergeCell ref="G146:H146"/>
    <mergeCell ref="I146:O146"/>
    <mergeCell ref="G147:H147"/>
    <mergeCell ref="I147:O147"/>
    <mergeCell ref="I148:J148"/>
    <mergeCell ref="H150:O150"/>
    <mergeCell ref="H54:Q54"/>
    <mergeCell ref="H55:Q55"/>
    <mergeCell ref="F96:G96"/>
    <mergeCell ref="H96:I96"/>
    <mergeCell ref="P96:R96"/>
    <mergeCell ref="F97:G97"/>
    <mergeCell ref="H97:I97"/>
    <mergeCell ref="P97:R97"/>
    <mergeCell ref="H151:O151"/>
    <mergeCell ref="H152:O152"/>
    <mergeCell ref="H153:O153"/>
    <mergeCell ref="H155:O155"/>
    <mergeCell ref="H156:O156"/>
    <mergeCell ref="H157:O157"/>
    <mergeCell ref="H159:O159"/>
    <mergeCell ref="H160:O160"/>
    <mergeCell ref="H161:O161"/>
    <mergeCell ref="H166:O166"/>
    <mergeCell ref="H167:O167"/>
    <mergeCell ref="H168:J168"/>
    <mergeCell ref="H169:J169"/>
    <mergeCell ref="G172:Q172"/>
    <mergeCell ref="H173:I174"/>
    <mergeCell ref="H127:I127"/>
    <mergeCell ref="M126:N126"/>
    <mergeCell ref="F98:G98"/>
    <mergeCell ref="H98:I98"/>
    <mergeCell ref="P98:R98"/>
    <mergeCell ref="G113:I113"/>
    <mergeCell ref="P124:S128"/>
    <mergeCell ref="H124:I124"/>
    <mergeCell ref="M127:N127"/>
    <mergeCell ref="H126:I126"/>
    <mergeCell ref="P91:R91"/>
    <mergeCell ref="H92:I92"/>
    <mergeCell ref="P92:R92"/>
    <mergeCell ref="M124:N124"/>
    <mergeCell ref="H125:I125"/>
    <mergeCell ref="M119:N119"/>
    <mergeCell ref="P101:R101"/>
    <mergeCell ref="H100:I100"/>
    <mergeCell ref="F101:O101"/>
    <mergeCell ref="F118:G118"/>
    <mergeCell ref="P80:R80"/>
    <mergeCell ref="H79:I79"/>
    <mergeCell ref="F73:R73"/>
    <mergeCell ref="P75:R75"/>
    <mergeCell ref="F76:G76"/>
    <mergeCell ref="H76:I76"/>
    <mergeCell ref="P76:R76"/>
    <mergeCell ref="H108:I108"/>
    <mergeCell ref="M47:S47"/>
    <mergeCell ref="M48:S48"/>
    <mergeCell ref="F90:G90"/>
    <mergeCell ref="H75:I75"/>
    <mergeCell ref="F80:G80"/>
    <mergeCell ref="H84:I84"/>
    <mergeCell ref="J89:L89"/>
    <mergeCell ref="G69:N69"/>
    <mergeCell ref="P79:R79"/>
    <mergeCell ref="M74:R74"/>
    <mergeCell ref="F122:G122"/>
    <mergeCell ref="F127:G127"/>
    <mergeCell ref="K106:K107"/>
    <mergeCell ref="F119:G119"/>
    <mergeCell ref="H117:I117"/>
    <mergeCell ref="H118:I118"/>
    <mergeCell ref="F125:G125"/>
    <mergeCell ref="F117:G117"/>
    <mergeCell ref="F120:G120"/>
    <mergeCell ref="F126:G126"/>
    <mergeCell ref="F116:N116"/>
    <mergeCell ref="F124:G124"/>
    <mergeCell ref="M44:S44"/>
    <mergeCell ref="F121:G121"/>
    <mergeCell ref="M121:N121"/>
    <mergeCell ref="F123:G123"/>
    <mergeCell ref="M123:N123"/>
    <mergeCell ref="H121:I121"/>
    <mergeCell ref="M89:R89"/>
    <mergeCell ref="M46:S46"/>
    <mergeCell ref="H119:I119"/>
    <mergeCell ref="F108:G108"/>
    <mergeCell ref="G1:R1"/>
    <mergeCell ref="F2:S2"/>
    <mergeCell ref="P84:R84"/>
    <mergeCell ref="P85:R85"/>
    <mergeCell ref="F84:G84"/>
    <mergeCell ref="F85:G85"/>
    <mergeCell ref="F79:G79"/>
    <mergeCell ref="P83:R83"/>
    <mergeCell ref="H106:I107"/>
    <mergeCell ref="F99:G99"/>
    <mergeCell ref="H90:I90"/>
    <mergeCell ref="L106:L107"/>
    <mergeCell ref="H83:I83"/>
    <mergeCell ref="J106:J107"/>
    <mergeCell ref="H91:I91"/>
    <mergeCell ref="P90:R90"/>
    <mergeCell ref="P86:R86"/>
    <mergeCell ref="G47:J47"/>
    <mergeCell ref="G48:J48"/>
    <mergeCell ref="F92:G92"/>
    <mergeCell ref="F83:G83"/>
    <mergeCell ref="F77:G77"/>
    <mergeCell ref="F78:G78"/>
    <mergeCell ref="F81:G81"/>
    <mergeCell ref="F75:G75"/>
    <mergeCell ref="F53:R53"/>
    <mergeCell ref="K59:O59"/>
    <mergeCell ref="P120:S123"/>
    <mergeCell ref="H80:I80"/>
    <mergeCell ref="P82:R82"/>
    <mergeCell ref="M117:N117"/>
    <mergeCell ref="P99:R99"/>
    <mergeCell ref="P100:R100"/>
    <mergeCell ref="P117:S118"/>
    <mergeCell ref="M118:N118"/>
    <mergeCell ref="F86:O86"/>
    <mergeCell ref="H82:I82"/>
    <mergeCell ref="F106:G107"/>
    <mergeCell ref="P77:R77"/>
    <mergeCell ref="H77:I77"/>
    <mergeCell ref="H78:I78"/>
    <mergeCell ref="F91:G91"/>
    <mergeCell ref="H85:I85"/>
    <mergeCell ref="H99:I99"/>
    <mergeCell ref="F89:I89"/>
    <mergeCell ref="F100:G100"/>
    <mergeCell ref="P78:R78"/>
    <mergeCell ref="H81:I81"/>
    <mergeCell ref="J74:L74"/>
    <mergeCell ref="F82:G82"/>
    <mergeCell ref="F74:I74"/>
    <mergeCell ref="P81:R81"/>
    <mergeCell ref="G42:S43"/>
    <mergeCell ref="G44:J44"/>
    <mergeCell ref="M45:S45"/>
    <mergeCell ref="G45:J45"/>
    <mergeCell ref="G46:J46"/>
  </mergeCells>
  <conditionalFormatting sqref="F75:G75 F90:G92 F99:G100 F77:G85">
    <cfRule type="cellIs" priority="55" dxfId="29" operator="equal" stopIfTrue="1">
      <formula>0</formula>
    </cfRule>
  </conditionalFormatting>
  <conditionalFormatting sqref="F118:G127">
    <cfRule type="cellIs" priority="53" dxfId="29" operator="equal" stopIfTrue="1">
      <formula>0</formula>
    </cfRule>
  </conditionalFormatting>
  <conditionalFormatting sqref="J91 M91 M99 J99 J95 J97 M93 M95 M97 M77:M85 J76:J85">
    <cfRule type="notContainsBlanks" priority="51" dxfId="1" stopIfTrue="1">
      <formula>LEN(TRIM(J76))&gt;0</formula>
    </cfRule>
    <cfRule type="expression" priority="66" dxfId="0" stopIfTrue="1">
      <formula>NOT(ISBLANK($F76))</formula>
    </cfRule>
  </conditionalFormatting>
  <conditionalFormatting sqref="J118:K127">
    <cfRule type="notContainsBlanks" priority="48" dxfId="1" stopIfTrue="1">
      <formula>LEN(TRIM(J118))&gt;0</formula>
    </cfRule>
    <cfRule type="expression" priority="49" dxfId="0" stopIfTrue="1">
      <formula>NOT(ISBLANK($F118))</formula>
    </cfRule>
  </conditionalFormatting>
  <conditionalFormatting sqref="F117:G117">
    <cfRule type="cellIs" priority="47" dxfId="29" operator="equal" stopIfTrue="1">
      <formula>0</formula>
    </cfRule>
  </conditionalFormatting>
  <conditionalFormatting sqref="H92:M92 P92:R92">
    <cfRule type="expression" priority="42" dxfId="12" stopIfTrue="1">
      <formula>NOT($H$91="")</formula>
    </cfRule>
  </conditionalFormatting>
  <conditionalFormatting sqref="P100:R100 H100:M100">
    <cfRule type="expression" priority="41" dxfId="12" stopIfTrue="1">
      <formula>NOT($H$99="")</formula>
    </cfRule>
  </conditionalFormatting>
  <conditionalFormatting sqref="N92">
    <cfRule type="notContainsBlanks" priority="37" dxfId="1" stopIfTrue="1">
      <formula>LEN(TRIM(N92))&gt;0</formula>
    </cfRule>
    <cfRule type="expression" priority="39" dxfId="0" stopIfTrue="1">
      <formula>NOT(ISBLANK($F$91))</formula>
    </cfRule>
  </conditionalFormatting>
  <conditionalFormatting sqref="N100">
    <cfRule type="notContainsBlanks" priority="35" dxfId="1" stopIfTrue="1">
      <formula>LEN(TRIM(N100))&gt;0</formula>
    </cfRule>
    <cfRule type="expression" priority="36" dxfId="0" stopIfTrue="1">
      <formula>NOT(ISBLANK($F$99))</formula>
    </cfRule>
  </conditionalFormatting>
  <conditionalFormatting sqref="F94:G94 F98:G98 F96:G96">
    <cfRule type="cellIs" priority="15" dxfId="29" operator="equal" stopIfTrue="1">
      <formula>0</formula>
    </cfRule>
  </conditionalFormatting>
  <conditionalFormatting sqref="J93">
    <cfRule type="notContainsBlanks" priority="14" dxfId="1" stopIfTrue="1">
      <formula>LEN(TRIM(J93))&gt;0</formula>
    </cfRule>
    <cfRule type="expression" priority="16" dxfId="0" stopIfTrue="1">
      <formula>NOT(ISBLANK($F93))</formula>
    </cfRule>
  </conditionalFormatting>
  <conditionalFormatting sqref="H94:M94 P94">
    <cfRule type="expression" priority="13" dxfId="12" stopIfTrue="1">
      <formula>NOT($H$93="")</formula>
    </cfRule>
  </conditionalFormatting>
  <conditionalFormatting sqref="N94 N96 N98">
    <cfRule type="notContainsBlanks" priority="11" dxfId="1" stopIfTrue="1">
      <formula>LEN(TRIM(N94))&gt;0</formula>
    </cfRule>
  </conditionalFormatting>
  <conditionalFormatting sqref="F97:G97">
    <cfRule type="cellIs" priority="10" dxfId="29" operator="equal" stopIfTrue="1">
      <formula>0</formula>
    </cfRule>
  </conditionalFormatting>
  <conditionalFormatting sqref="F95:G95">
    <cfRule type="cellIs" priority="9" dxfId="29" operator="equal" stopIfTrue="1">
      <formula>0</formula>
    </cfRule>
  </conditionalFormatting>
  <conditionalFormatting sqref="F93:G93">
    <cfRule type="cellIs" priority="8" dxfId="29" operator="equal" stopIfTrue="1">
      <formula>0</formula>
    </cfRule>
  </conditionalFormatting>
  <conditionalFormatting sqref="H96:M96 P96:R96">
    <cfRule type="expression" priority="7" dxfId="6" stopIfTrue="1">
      <formula>NOT($H$95="")</formula>
    </cfRule>
  </conditionalFormatting>
  <conditionalFormatting sqref="H98:M98 P98:R98">
    <cfRule type="expression" priority="6" dxfId="6" stopIfTrue="1">
      <formula>NOT($H$97="")</formula>
    </cfRule>
  </conditionalFormatting>
  <conditionalFormatting sqref="N94">
    <cfRule type="expression" priority="12" dxfId="0" stopIfTrue="1">
      <formula>NOT(ISBLANK($F$93))</formula>
    </cfRule>
  </conditionalFormatting>
  <conditionalFormatting sqref="N96">
    <cfRule type="expression" priority="5" dxfId="0" stopIfTrue="1">
      <formula>NOT(ISBLANK($F$95))</formula>
    </cfRule>
  </conditionalFormatting>
  <conditionalFormatting sqref="N98">
    <cfRule type="expression" priority="4" dxfId="0" stopIfTrue="1">
      <formula>NOT(ISBLANK($F$97))</formula>
    </cfRule>
  </conditionalFormatting>
  <conditionalFormatting sqref="F76:G76">
    <cfRule type="cellIs" priority="2" dxfId="29" operator="equal" stopIfTrue="1">
      <formula>0</formula>
    </cfRule>
  </conditionalFormatting>
  <conditionalFormatting sqref="M76">
    <cfRule type="notContainsBlanks" priority="1" dxfId="1" stopIfTrue="1">
      <formula>LEN(TRIM(M76))&gt;0</formula>
    </cfRule>
    <cfRule type="expression" priority="3" dxfId="0" stopIfTrue="1">
      <formula>NOT(ISBLANK($F76))</formula>
    </cfRule>
  </conditionalFormatting>
  <dataValidations count="4">
    <dataValidation type="list" allowBlank="1" showInputMessage="1" showErrorMessage="1" sqref="F91:G91 F93:G93 F95:G95 F97:G97 F99:G99">
      <formula1>$C$2:$C$188</formula1>
    </dataValidation>
    <dataValidation type="list" allowBlank="1" showInputMessage="1" showErrorMessage="1" sqref="M76:M85 M91 M93 M95 M97 M99 K118:K127">
      <formula1>$L$110:$L$113</formula1>
    </dataValidation>
    <dataValidation type="list" allowBlank="1" showInputMessage="1" showErrorMessage="1" sqref="F76:G85">
      <formula1>$B$2:$B$135</formula1>
    </dataValidation>
    <dataValidation type="list" allowBlank="1" showInputMessage="1" showErrorMessage="1" sqref="F118:G127">
      <formula1>$D$2:$D$156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5"/>
  <headerFooter>
    <oddFooter>&amp;CPage &amp;P</oddFooter>
  </headerFooter>
  <rowBreaks count="2" manualBreakCount="2">
    <brk id="67" max="255" man="1"/>
    <brk id="129" max="255" man="1"/>
  </rowBreaks>
  <ignoredErrors>
    <ignoredError sqref="S98:S99 O98:O99 O92:O94 S92:S94 O96:O97 O95 S95:S96 S97" formula="1"/>
  </ignoredErrors>
  <drawing r:id="rId4"/>
  <legacyDrawing r:id="rId3"/>
  <oleObjects>
    <oleObject progId="Document" shapeId="63915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0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.7109375" style="78" customWidth="1"/>
    <col min="2" max="2" width="5.140625" style="78" customWidth="1"/>
    <col min="3" max="3" width="0.85546875" style="52" customWidth="1"/>
    <col min="4" max="4" width="50.421875" style="78" customWidth="1"/>
    <col min="5" max="5" width="18.57421875" style="78" customWidth="1"/>
    <col min="6" max="6" width="20.00390625" style="78" customWidth="1"/>
    <col min="7" max="7" width="11.140625" style="78" customWidth="1"/>
    <col min="8" max="8" width="12.00390625" style="78" customWidth="1"/>
    <col min="9" max="9" width="22.28125" style="49" customWidth="1"/>
    <col min="10" max="10" width="27.57421875" style="49" customWidth="1"/>
    <col min="11" max="16384" width="9.140625" style="78" customWidth="1"/>
  </cols>
  <sheetData>
    <row r="1" ht="12.75" customHeight="1" thickBot="1"/>
    <row r="2" spans="4:11" ht="12.75" customHeight="1">
      <c r="D2" s="83" t="s">
        <v>100</v>
      </c>
      <c r="E2" s="102" t="s">
        <v>646</v>
      </c>
      <c r="F2" s="102" t="s">
        <v>648</v>
      </c>
      <c r="G2" s="407" t="s">
        <v>659</v>
      </c>
      <c r="H2" s="407"/>
      <c r="I2" s="102" t="s">
        <v>95</v>
      </c>
      <c r="J2" s="96" t="s">
        <v>673</v>
      </c>
      <c r="K2" s="79"/>
    </row>
    <row r="3" spans="4:11" ht="12.75" customHeight="1">
      <c r="D3" s="80" t="s">
        <v>91</v>
      </c>
      <c r="E3" s="100" t="s">
        <v>92</v>
      </c>
      <c r="F3" s="100" t="s">
        <v>657</v>
      </c>
      <c r="G3" s="408" t="s">
        <v>649</v>
      </c>
      <c r="H3" s="408"/>
      <c r="I3" s="100" t="s">
        <v>96</v>
      </c>
      <c r="J3" s="95" t="s">
        <v>653</v>
      </c>
      <c r="K3" s="79"/>
    </row>
    <row r="4" spans="4:11" ht="12.75" customHeight="1">
      <c r="D4" s="65"/>
      <c r="E4" s="100" t="s">
        <v>93</v>
      </c>
      <c r="F4" s="100" t="s">
        <v>329</v>
      </c>
      <c r="G4" s="409" t="s">
        <v>658</v>
      </c>
      <c r="H4" s="409"/>
      <c r="I4" s="100" t="s">
        <v>652</v>
      </c>
      <c r="J4" s="95" t="s">
        <v>654</v>
      </c>
      <c r="K4" s="79"/>
    </row>
    <row r="5" spans="4:11" ht="12.75" customHeight="1">
      <c r="D5" s="65"/>
      <c r="E5" s="100" t="s">
        <v>647</v>
      </c>
      <c r="F5" s="100" t="s">
        <v>94</v>
      </c>
      <c r="G5" s="408" t="s">
        <v>650</v>
      </c>
      <c r="H5" s="408"/>
      <c r="I5" s="100" t="s">
        <v>97</v>
      </c>
      <c r="J5" s="95" t="s">
        <v>655</v>
      </c>
      <c r="K5" s="79"/>
    </row>
    <row r="6" spans="4:11" ht="12.75" customHeight="1" thickBot="1">
      <c r="D6" s="51"/>
      <c r="E6" s="98" t="s">
        <v>201</v>
      </c>
      <c r="F6" s="98" t="s">
        <v>330</v>
      </c>
      <c r="G6" s="410" t="s">
        <v>651</v>
      </c>
      <c r="H6" s="410"/>
      <c r="I6" s="94" t="s">
        <v>672</v>
      </c>
      <c r="J6" s="97" t="s">
        <v>98</v>
      </c>
      <c r="K6" s="79"/>
    </row>
    <row r="7" ht="4.5" customHeight="1" thickBot="1"/>
    <row r="8" spans="4:10" ht="12.75" customHeight="1">
      <c r="D8" s="84" t="s">
        <v>661</v>
      </c>
      <c r="E8" s="102" t="s">
        <v>646</v>
      </c>
      <c r="F8" s="101" t="s">
        <v>651</v>
      </c>
      <c r="G8" s="79"/>
      <c r="H8" s="420"/>
      <c r="I8" s="421"/>
      <c r="J8" s="177" t="s">
        <v>667</v>
      </c>
    </row>
    <row r="9" spans="4:10" ht="12.75" customHeight="1">
      <c r="D9" s="80" t="s">
        <v>91</v>
      </c>
      <c r="E9" s="100" t="s">
        <v>93</v>
      </c>
      <c r="F9" s="99" t="s">
        <v>95</v>
      </c>
      <c r="G9" s="79"/>
      <c r="H9" s="422" t="s">
        <v>99</v>
      </c>
      <c r="I9" s="423"/>
      <c r="J9" s="178" t="s">
        <v>668</v>
      </c>
    </row>
    <row r="10" spans="4:10" ht="12.75" customHeight="1">
      <c r="D10" s="65"/>
      <c r="E10" s="100" t="s">
        <v>656</v>
      </c>
      <c r="F10" s="99" t="s">
        <v>652</v>
      </c>
      <c r="G10" s="79"/>
      <c r="H10" s="424" t="s">
        <v>102</v>
      </c>
      <c r="I10" s="425"/>
      <c r="J10" s="178" t="s">
        <v>669</v>
      </c>
    </row>
    <row r="11" spans="4:9" ht="12.75" customHeight="1">
      <c r="D11" s="65"/>
      <c r="E11" s="100" t="s">
        <v>660</v>
      </c>
      <c r="F11" s="99" t="s">
        <v>97</v>
      </c>
      <c r="G11" s="81"/>
      <c r="H11" s="426" t="s">
        <v>662</v>
      </c>
      <c r="I11" s="427"/>
    </row>
    <row r="12" spans="4:9" ht="12.75" customHeight="1" thickBot="1">
      <c r="D12" s="51"/>
      <c r="E12" s="98" t="s">
        <v>650</v>
      </c>
      <c r="F12" s="97" t="s">
        <v>98</v>
      </c>
      <c r="G12" s="79"/>
      <c r="H12" s="428"/>
      <c r="I12" s="429"/>
    </row>
    <row r="13" spans="4:9" ht="12.75" customHeight="1">
      <c r="D13" s="48"/>
      <c r="E13" s="85"/>
      <c r="F13" s="82"/>
      <c r="I13" s="78"/>
    </row>
    <row r="14" ht="12.75" customHeight="1" thickBot="1">
      <c r="I14" s="78"/>
    </row>
    <row r="15" spans="4:9" ht="21" customHeight="1" thickBot="1">
      <c r="D15" s="414" t="s">
        <v>85</v>
      </c>
      <c r="E15" s="415"/>
      <c r="F15" s="415"/>
      <c r="G15" s="415"/>
      <c r="H15" s="416"/>
      <c r="I15" s="78"/>
    </row>
    <row r="16" spans="4:9" ht="12.75" customHeight="1" thickBot="1">
      <c r="D16" s="125" t="s">
        <v>15</v>
      </c>
      <c r="E16" s="147" t="s">
        <v>16</v>
      </c>
      <c r="F16" s="43" t="s">
        <v>22</v>
      </c>
      <c r="G16" s="72" t="s">
        <v>17</v>
      </c>
      <c r="H16" s="239" t="s">
        <v>250</v>
      </c>
      <c r="I16" s="78"/>
    </row>
    <row r="17" spans="4:10" ht="4.5" customHeight="1">
      <c r="D17" s="65"/>
      <c r="E17" s="48"/>
      <c r="F17" s="48"/>
      <c r="G17" s="48"/>
      <c r="H17" s="40"/>
      <c r="I17" s="78"/>
      <c r="J17" s="78"/>
    </row>
    <row r="18" spans="4:10" ht="15" customHeight="1">
      <c r="D18" s="70" t="s">
        <v>443</v>
      </c>
      <c r="E18" s="48"/>
      <c r="F18" s="48"/>
      <c r="G18" s="48"/>
      <c r="H18" s="40"/>
      <c r="J18" s="78"/>
    </row>
    <row r="19" spans="2:10" ht="12.75" customHeight="1">
      <c r="B19" s="242" t="s">
        <v>237</v>
      </c>
      <c r="C19" s="199"/>
      <c r="D19" s="241" t="s">
        <v>450</v>
      </c>
      <c r="E19" s="236" t="s">
        <v>384</v>
      </c>
      <c r="F19" s="246" t="s">
        <v>385</v>
      </c>
      <c r="G19" s="238">
        <v>18.5</v>
      </c>
      <c r="H19" s="240">
        <v>6.5</v>
      </c>
      <c r="I19" s="237" t="s">
        <v>666</v>
      </c>
      <c r="J19" s="78"/>
    </row>
    <row r="20" spans="2:10" ht="12.75" customHeight="1">
      <c r="B20" s="242" t="s">
        <v>237</v>
      </c>
      <c r="C20" s="199"/>
      <c r="D20" s="241" t="s">
        <v>451</v>
      </c>
      <c r="E20" s="236" t="s">
        <v>386</v>
      </c>
      <c r="F20" s="246" t="s">
        <v>387</v>
      </c>
      <c r="G20" s="238">
        <v>18.5</v>
      </c>
      <c r="H20" s="240">
        <v>6.5</v>
      </c>
      <c r="I20" s="237" t="s">
        <v>666</v>
      </c>
      <c r="J20" s="78"/>
    </row>
    <row r="21" spans="2:10" ht="12.75" customHeight="1">
      <c r="B21" s="242" t="s">
        <v>237</v>
      </c>
      <c r="C21" s="199"/>
      <c r="D21" s="241" t="s">
        <v>452</v>
      </c>
      <c r="E21" s="236" t="s">
        <v>388</v>
      </c>
      <c r="F21" s="246" t="s">
        <v>389</v>
      </c>
      <c r="G21" s="238">
        <v>18.5</v>
      </c>
      <c r="H21" s="240">
        <v>6.5</v>
      </c>
      <c r="I21" s="237" t="s">
        <v>666</v>
      </c>
      <c r="J21" s="78"/>
    </row>
    <row r="22" spans="2:10" ht="12.75" customHeight="1">
      <c r="B22" s="242" t="s">
        <v>237</v>
      </c>
      <c r="C22" s="199"/>
      <c r="D22" s="241" t="s">
        <v>453</v>
      </c>
      <c r="E22" s="236" t="s">
        <v>390</v>
      </c>
      <c r="F22" s="246" t="s">
        <v>391</v>
      </c>
      <c r="G22" s="238">
        <v>18.5</v>
      </c>
      <c r="H22" s="240">
        <v>6.5</v>
      </c>
      <c r="I22" s="237" t="s">
        <v>666</v>
      </c>
      <c r="J22" s="78"/>
    </row>
    <row r="23" spans="2:10" ht="12.75" customHeight="1">
      <c r="B23" s="242" t="s">
        <v>237</v>
      </c>
      <c r="C23" s="199"/>
      <c r="D23" s="241" t="s">
        <v>454</v>
      </c>
      <c r="E23" s="236" t="s">
        <v>392</v>
      </c>
      <c r="F23" s="246" t="s">
        <v>393</v>
      </c>
      <c r="G23" s="238">
        <v>25.9</v>
      </c>
      <c r="H23" s="240">
        <v>8.45</v>
      </c>
      <c r="I23" s="237" t="s">
        <v>666</v>
      </c>
      <c r="J23" s="78"/>
    </row>
    <row r="24" spans="2:10" ht="12.75" customHeight="1">
      <c r="B24" s="242" t="s">
        <v>237</v>
      </c>
      <c r="C24" s="199"/>
      <c r="D24" s="241" t="s">
        <v>455</v>
      </c>
      <c r="E24" s="236" t="s">
        <v>394</v>
      </c>
      <c r="F24" s="246" t="s">
        <v>395</v>
      </c>
      <c r="G24" s="238">
        <v>33.3</v>
      </c>
      <c r="H24" s="240">
        <v>11.05</v>
      </c>
      <c r="I24" s="237" t="s">
        <v>666</v>
      </c>
      <c r="J24" s="78"/>
    </row>
    <row r="25" spans="2:10" ht="12.75" customHeight="1">
      <c r="B25" s="242" t="s">
        <v>237</v>
      </c>
      <c r="C25" s="199"/>
      <c r="D25" s="241" t="s">
        <v>456</v>
      </c>
      <c r="E25" s="236" t="s">
        <v>396</v>
      </c>
      <c r="F25" s="246" t="s">
        <v>397</v>
      </c>
      <c r="G25" s="238">
        <v>48.1</v>
      </c>
      <c r="H25" s="238">
        <v>16.25</v>
      </c>
      <c r="I25" s="237" t="s">
        <v>666</v>
      </c>
      <c r="J25" s="78"/>
    </row>
    <row r="26" spans="4:10" ht="4.5" customHeight="1">
      <c r="D26" s="65"/>
      <c r="E26" s="48"/>
      <c r="F26" s="48"/>
      <c r="G26" s="48"/>
      <c r="H26" s="40"/>
      <c r="I26" s="78"/>
      <c r="J26" s="78"/>
    </row>
    <row r="27" spans="4:10" ht="15" customHeight="1">
      <c r="D27" s="70" t="s">
        <v>69</v>
      </c>
      <c r="E27" s="48"/>
      <c r="F27" s="48"/>
      <c r="G27" s="68"/>
      <c r="H27" s="63"/>
      <c r="I27" s="78"/>
      <c r="J27" s="78"/>
    </row>
    <row r="28" spans="4:10" ht="12.75" customHeight="1">
      <c r="D28" s="241" t="s">
        <v>162</v>
      </c>
      <c r="E28" s="236" t="s">
        <v>24</v>
      </c>
      <c r="F28" s="246" t="s">
        <v>31</v>
      </c>
      <c r="G28" s="238">
        <v>257.15</v>
      </c>
      <c r="H28" s="238">
        <v>85.8</v>
      </c>
      <c r="I28" s="78"/>
      <c r="J28" s="78"/>
    </row>
    <row r="29" spans="4:10" ht="4.5" customHeight="1">
      <c r="D29" s="65"/>
      <c r="E29" s="48"/>
      <c r="F29" s="48"/>
      <c r="G29" s="68"/>
      <c r="H29" s="63"/>
      <c r="I29" s="78"/>
      <c r="J29" s="78"/>
    </row>
    <row r="30" spans="4:10" ht="15" customHeight="1">
      <c r="D30" s="206" t="s">
        <v>70</v>
      </c>
      <c r="E30" s="48"/>
      <c r="F30" s="48"/>
      <c r="G30" s="68"/>
      <c r="H30" s="63"/>
      <c r="I30" s="78"/>
      <c r="J30" s="78"/>
    </row>
    <row r="31" spans="4:10" ht="12.75" customHeight="1">
      <c r="D31" s="241" t="s">
        <v>158</v>
      </c>
      <c r="E31" s="236" t="s">
        <v>680</v>
      </c>
      <c r="F31" s="246" t="s">
        <v>679</v>
      </c>
      <c r="G31" s="238">
        <v>48.1</v>
      </c>
      <c r="H31" s="238">
        <v>16.25</v>
      </c>
      <c r="I31" s="78"/>
      <c r="J31" s="78"/>
    </row>
    <row r="32" spans="4:10" ht="4.5" customHeight="1">
      <c r="D32" s="65"/>
      <c r="E32" s="48"/>
      <c r="F32" s="48"/>
      <c r="G32" s="68"/>
      <c r="H32" s="63"/>
      <c r="I32" s="78"/>
      <c r="J32" s="78"/>
    </row>
    <row r="33" spans="4:10" ht="15" customHeight="1">
      <c r="D33" s="206" t="s">
        <v>440</v>
      </c>
      <c r="E33" s="48"/>
      <c r="F33" s="48"/>
      <c r="G33" s="48"/>
      <c r="H33" s="40"/>
      <c r="I33" s="78"/>
      <c r="J33" s="78"/>
    </row>
    <row r="34" spans="2:10" ht="12.75" customHeight="1">
      <c r="B34" s="242" t="s">
        <v>237</v>
      </c>
      <c r="C34" s="199"/>
      <c r="D34" s="241" t="s">
        <v>569</v>
      </c>
      <c r="E34" s="236" t="s">
        <v>340</v>
      </c>
      <c r="F34" s="246" t="s">
        <v>341</v>
      </c>
      <c r="G34" s="238">
        <v>10175</v>
      </c>
      <c r="H34" s="238">
        <v>3396.25</v>
      </c>
      <c r="I34" s="78"/>
      <c r="J34" s="78"/>
    </row>
    <row r="35" spans="4:10" ht="4.5" customHeight="1">
      <c r="D35" s="65"/>
      <c r="E35" s="48"/>
      <c r="F35" s="48"/>
      <c r="G35" s="48"/>
      <c r="H35" s="40"/>
      <c r="I35" s="78"/>
      <c r="J35" s="78"/>
    </row>
    <row r="36" spans="4:10" ht="15" customHeight="1">
      <c r="D36" s="206" t="s">
        <v>188</v>
      </c>
      <c r="E36" s="48"/>
      <c r="F36" s="48"/>
      <c r="G36" s="68"/>
      <c r="H36" s="63"/>
      <c r="I36" s="78"/>
      <c r="J36" s="78"/>
    </row>
    <row r="37" spans="2:10" ht="12.75" customHeight="1">
      <c r="B37" s="242" t="s">
        <v>237</v>
      </c>
      <c r="C37" s="199"/>
      <c r="D37" s="241" t="s">
        <v>570</v>
      </c>
      <c r="E37" s="236" t="s">
        <v>346</v>
      </c>
      <c r="F37" s="246" t="s">
        <v>347</v>
      </c>
      <c r="G37" s="238">
        <v>703</v>
      </c>
      <c r="H37" s="240">
        <v>234.65</v>
      </c>
      <c r="I37" s="78"/>
      <c r="J37" s="78"/>
    </row>
    <row r="38" spans="2:10" ht="12.75" customHeight="1">
      <c r="B38" s="242" t="s">
        <v>237</v>
      </c>
      <c r="C38" s="199"/>
      <c r="D38" s="241" t="s">
        <v>571</v>
      </c>
      <c r="E38" s="236" t="s">
        <v>348</v>
      </c>
      <c r="F38" s="246" t="s">
        <v>349</v>
      </c>
      <c r="G38" s="238">
        <v>7030</v>
      </c>
      <c r="H38" s="240">
        <v>2346.5</v>
      </c>
      <c r="I38" s="78"/>
      <c r="J38" s="78"/>
    </row>
    <row r="39" spans="4:10" ht="12.75" customHeight="1">
      <c r="D39" s="241" t="s">
        <v>572</v>
      </c>
      <c r="E39" s="236" t="s">
        <v>299</v>
      </c>
      <c r="F39" s="246" t="s">
        <v>300</v>
      </c>
      <c r="G39" s="238">
        <v>925</v>
      </c>
      <c r="H39" s="240">
        <v>308.75</v>
      </c>
      <c r="I39" s="78"/>
      <c r="J39" s="78"/>
    </row>
    <row r="40" spans="4:10" ht="12.75" customHeight="1">
      <c r="D40" s="241" t="s">
        <v>573</v>
      </c>
      <c r="E40" s="236" t="s">
        <v>301</v>
      </c>
      <c r="F40" s="246" t="s">
        <v>302</v>
      </c>
      <c r="G40" s="238">
        <v>9250</v>
      </c>
      <c r="H40" s="240">
        <v>3087.5</v>
      </c>
      <c r="I40" s="78"/>
      <c r="J40" s="78"/>
    </row>
    <row r="41" spans="4:10" ht="12.75" customHeight="1">
      <c r="D41" s="241" t="s">
        <v>574</v>
      </c>
      <c r="E41" s="236" t="s">
        <v>303</v>
      </c>
      <c r="F41" s="246" t="s">
        <v>304</v>
      </c>
      <c r="G41" s="238">
        <v>1480</v>
      </c>
      <c r="H41" s="240">
        <v>494</v>
      </c>
      <c r="I41" s="78"/>
      <c r="J41" s="78"/>
    </row>
    <row r="42" spans="4:10" ht="12.75" customHeight="1">
      <c r="D42" s="241" t="s">
        <v>575</v>
      </c>
      <c r="E42" s="236" t="s">
        <v>305</v>
      </c>
      <c r="F42" s="246" t="s">
        <v>306</v>
      </c>
      <c r="G42" s="238">
        <v>14800</v>
      </c>
      <c r="H42" s="240">
        <v>4940</v>
      </c>
      <c r="I42" s="78"/>
      <c r="J42" s="78"/>
    </row>
    <row r="43" spans="4:10" ht="12.75" customHeight="1">
      <c r="D43" s="241" t="s">
        <v>576</v>
      </c>
      <c r="E43" s="236" t="s">
        <v>307</v>
      </c>
      <c r="F43" s="246" t="s">
        <v>308</v>
      </c>
      <c r="G43" s="238">
        <v>925</v>
      </c>
      <c r="H43" s="240">
        <v>308.75</v>
      </c>
      <c r="I43" s="78"/>
      <c r="J43" s="78"/>
    </row>
    <row r="44" spans="4:10" ht="12.75" customHeight="1">
      <c r="D44" s="241" t="s">
        <v>577</v>
      </c>
      <c r="E44" s="236" t="s">
        <v>309</v>
      </c>
      <c r="F44" s="246" t="s">
        <v>310</v>
      </c>
      <c r="G44" s="238">
        <v>9250</v>
      </c>
      <c r="H44" s="240">
        <v>3087.5</v>
      </c>
      <c r="I44" s="78"/>
      <c r="J44" s="78"/>
    </row>
    <row r="45" spans="4:10" ht="12.75" customHeight="1">
      <c r="D45" s="241" t="s">
        <v>578</v>
      </c>
      <c r="E45" s="236" t="s">
        <v>311</v>
      </c>
      <c r="F45" s="246" t="s">
        <v>312</v>
      </c>
      <c r="G45" s="238">
        <v>1850</v>
      </c>
      <c r="H45" s="240">
        <v>617.5</v>
      </c>
      <c r="I45" s="78"/>
      <c r="J45" s="78"/>
    </row>
    <row r="46" spans="4:10" ht="12.75" customHeight="1">
      <c r="D46" s="241" t="s">
        <v>579</v>
      </c>
      <c r="E46" s="236" t="s">
        <v>313</v>
      </c>
      <c r="F46" s="246" t="s">
        <v>314</v>
      </c>
      <c r="G46" s="238">
        <v>18500</v>
      </c>
      <c r="H46" s="240">
        <v>6175</v>
      </c>
      <c r="I46" s="78"/>
      <c r="J46" s="78"/>
    </row>
    <row r="47" spans="4:10" ht="12.75" customHeight="1">
      <c r="D47" s="241" t="s">
        <v>580</v>
      </c>
      <c r="E47" s="236" t="s">
        <v>315</v>
      </c>
      <c r="F47" s="246" t="s">
        <v>316</v>
      </c>
      <c r="G47" s="238">
        <v>1110</v>
      </c>
      <c r="H47" s="240">
        <v>370.5</v>
      </c>
      <c r="I47" s="78"/>
      <c r="J47" s="78"/>
    </row>
    <row r="48" spans="4:10" ht="12.75" customHeight="1">
      <c r="D48" s="241" t="s">
        <v>581</v>
      </c>
      <c r="E48" s="236" t="s">
        <v>317</v>
      </c>
      <c r="F48" s="246" t="s">
        <v>318</v>
      </c>
      <c r="G48" s="238">
        <v>11100</v>
      </c>
      <c r="H48" s="238">
        <v>3705</v>
      </c>
      <c r="I48" s="78"/>
      <c r="J48" s="78"/>
    </row>
    <row r="49" spans="4:10" ht="4.5" customHeight="1">
      <c r="D49" s="65"/>
      <c r="E49" s="48"/>
      <c r="F49" s="48"/>
      <c r="G49" s="48"/>
      <c r="H49" s="40"/>
      <c r="I49" s="78"/>
      <c r="J49" s="78"/>
    </row>
    <row r="50" spans="4:10" ht="15" customHeight="1">
      <c r="D50" s="206" t="s">
        <v>441</v>
      </c>
      <c r="E50" s="48"/>
      <c r="F50" s="48"/>
      <c r="G50" s="68"/>
      <c r="H50" s="63"/>
      <c r="I50" s="78"/>
      <c r="J50" s="78"/>
    </row>
    <row r="51" spans="2:10" ht="12.75" customHeight="1">
      <c r="B51" s="242" t="s">
        <v>237</v>
      </c>
      <c r="C51" s="199"/>
      <c r="D51" s="241" t="s">
        <v>582</v>
      </c>
      <c r="E51" s="236" t="s">
        <v>342</v>
      </c>
      <c r="F51" s="246" t="s">
        <v>343</v>
      </c>
      <c r="G51" s="238">
        <v>185</v>
      </c>
      <c r="H51" s="240">
        <v>61.75</v>
      </c>
      <c r="I51" s="78"/>
      <c r="J51" s="78"/>
    </row>
    <row r="52" spans="2:10" ht="12.75" customHeight="1">
      <c r="B52" s="242" t="s">
        <v>237</v>
      </c>
      <c r="C52" s="199"/>
      <c r="D52" s="241" t="s">
        <v>583</v>
      </c>
      <c r="E52" s="236" t="s">
        <v>344</v>
      </c>
      <c r="F52" s="246" t="s">
        <v>345</v>
      </c>
      <c r="G52" s="238">
        <v>1850</v>
      </c>
      <c r="H52" s="238">
        <v>617.5</v>
      </c>
      <c r="I52" s="78"/>
      <c r="J52" s="78"/>
    </row>
    <row r="53" spans="4:10" ht="4.5" customHeight="1">
      <c r="D53" s="65"/>
      <c r="E53" s="48"/>
      <c r="F53" s="48"/>
      <c r="G53" s="68"/>
      <c r="H53" s="63"/>
      <c r="I53" s="78"/>
      <c r="J53" s="78"/>
    </row>
    <row r="54" spans="4:10" ht="15" customHeight="1">
      <c r="D54" s="206" t="s">
        <v>203</v>
      </c>
      <c r="E54" s="48"/>
      <c r="F54" s="48"/>
      <c r="G54" s="68"/>
      <c r="H54" s="63"/>
      <c r="I54" s="78"/>
      <c r="J54" s="78"/>
    </row>
    <row r="55" spans="4:10" ht="12.75" customHeight="1">
      <c r="D55" s="241" t="s">
        <v>584</v>
      </c>
      <c r="E55" s="236" t="s">
        <v>204</v>
      </c>
      <c r="F55" s="246" t="s">
        <v>205</v>
      </c>
      <c r="G55" s="238">
        <v>166500</v>
      </c>
      <c r="H55" s="240">
        <v>55575</v>
      </c>
      <c r="I55" s="78"/>
      <c r="J55" s="78"/>
    </row>
    <row r="56" spans="4:10" ht="12.75" customHeight="1">
      <c r="D56" s="241" t="s">
        <v>274</v>
      </c>
      <c r="E56" s="236" t="s">
        <v>278</v>
      </c>
      <c r="F56" s="246" t="s">
        <v>279</v>
      </c>
      <c r="G56" s="238">
        <v>27750</v>
      </c>
      <c r="H56" s="240">
        <v>9262.5</v>
      </c>
      <c r="I56" s="78"/>
      <c r="J56" s="78"/>
    </row>
    <row r="57" spans="4:10" ht="12.75" customHeight="1">
      <c r="D57" s="241" t="s">
        <v>275</v>
      </c>
      <c r="E57" s="236" t="s">
        <v>280</v>
      </c>
      <c r="F57" s="246" t="s">
        <v>281</v>
      </c>
      <c r="G57" s="238">
        <v>8325</v>
      </c>
      <c r="H57" s="240">
        <v>2778.75</v>
      </c>
      <c r="I57" s="78"/>
      <c r="J57" s="78"/>
    </row>
    <row r="58" spans="2:10" ht="12.75" customHeight="1">
      <c r="B58" s="242" t="s">
        <v>237</v>
      </c>
      <c r="C58" s="199"/>
      <c r="D58" s="241" t="s">
        <v>585</v>
      </c>
      <c r="E58" s="236" t="s">
        <v>361</v>
      </c>
      <c r="F58" s="246" t="s">
        <v>362</v>
      </c>
      <c r="G58" s="238">
        <v>925</v>
      </c>
      <c r="H58" s="240">
        <v>308.75</v>
      </c>
      <c r="I58" s="78"/>
      <c r="J58" s="78"/>
    </row>
    <row r="59" spans="4:10" ht="12.75" customHeight="1">
      <c r="D59" s="241" t="s">
        <v>586</v>
      </c>
      <c r="E59" s="236" t="s">
        <v>282</v>
      </c>
      <c r="F59" s="246" t="s">
        <v>283</v>
      </c>
      <c r="G59" s="238">
        <v>111000</v>
      </c>
      <c r="H59" s="240">
        <v>37050</v>
      </c>
      <c r="I59" s="78"/>
      <c r="J59" s="78"/>
    </row>
    <row r="60" spans="4:10" ht="12.75" customHeight="1">
      <c r="D60" s="241" t="s">
        <v>276</v>
      </c>
      <c r="E60" s="236" t="s">
        <v>284</v>
      </c>
      <c r="F60" s="246" t="s">
        <v>285</v>
      </c>
      <c r="G60" s="238">
        <v>22200</v>
      </c>
      <c r="H60" s="240">
        <v>7410</v>
      </c>
      <c r="I60" s="78"/>
      <c r="J60" s="78"/>
    </row>
    <row r="61" spans="4:10" ht="12.75" customHeight="1">
      <c r="D61" s="241" t="s">
        <v>277</v>
      </c>
      <c r="E61" s="236" t="s">
        <v>272</v>
      </c>
      <c r="F61" s="246" t="s">
        <v>273</v>
      </c>
      <c r="G61" s="238">
        <v>8325</v>
      </c>
      <c r="H61" s="238">
        <v>2778.75</v>
      </c>
      <c r="I61" s="78"/>
      <c r="J61" s="78"/>
    </row>
    <row r="62" spans="4:10" ht="4.5" customHeight="1">
      <c r="D62" s="65"/>
      <c r="E62" s="48"/>
      <c r="F62" s="48"/>
      <c r="G62" s="68"/>
      <c r="H62" s="63"/>
      <c r="I62" s="78"/>
      <c r="J62" s="78"/>
    </row>
    <row r="63" spans="4:10" ht="15" customHeight="1">
      <c r="D63" s="206" t="s">
        <v>287</v>
      </c>
      <c r="E63" s="48"/>
      <c r="F63" s="48"/>
      <c r="G63" s="68"/>
      <c r="H63" s="63"/>
      <c r="I63" s="78"/>
      <c r="J63" s="78"/>
    </row>
    <row r="64" spans="4:10" ht="12.75" customHeight="1">
      <c r="D64" s="241" t="s">
        <v>331</v>
      </c>
      <c r="E64" s="236" t="s">
        <v>288</v>
      </c>
      <c r="F64" s="246" t="s">
        <v>289</v>
      </c>
      <c r="G64" s="238">
        <v>2218.15</v>
      </c>
      <c r="H64" s="240">
        <v>740.35</v>
      </c>
      <c r="I64" s="78"/>
      <c r="J64" s="78"/>
    </row>
    <row r="65" spans="4:10" ht="12.75" customHeight="1">
      <c r="D65" s="241" t="s">
        <v>332</v>
      </c>
      <c r="E65" s="236" t="s">
        <v>290</v>
      </c>
      <c r="F65" s="246" t="s">
        <v>291</v>
      </c>
      <c r="G65" s="238">
        <v>1293.15</v>
      </c>
      <c r="H65" s="238">
        <v>431.6</v>
      </c>
      <c r="I65" s="78"/>
      <c r="J65" s="78"/>
    </row>
    <row r="66" spans="4:10" ht="4.5" customHeight="1">
      <c r="D66" s="65"/>
      <c r="E66" s="48"/>
      <c r="F66" s="48"/>
      <c r="G66" s="68"/>
      <c r="H66" s="63"/>
      <c r="I66" s="78"/>
      <c r="J66" s="78"/>
    </row>
    <row r="67" spans="4:10" ht="15" customHeight="1">
      <c r="D67" s="206" t="s">
        <v>71</v>
      </c>
      <c r="E67" s="48"/>
      <c r="F67" s="48"/>
      <c r="G67" s="68"/>
      <c r="H67" s="63"/>
      <c r="I67" s="78"/>
      <c r="J67" s="78"/>
    </row>
    <row r="68" spans="4:10" ht="12.75" customHeight="1">
      <c r="D68" s="241" t="s">
        <v>111</v>
      </c>
      <c r="E68" s="236" t="s">
        <v>233</v>
      </c>
      <c r="F68" s="246" t="s">
        <v>234</v>
      </c>
      <c r="G68" s="238">
        <v>1850</v>
      </c>
      <c r="H68" s="240">
        <v>617.5</v>
      </c>
      <c r="I68" s="78"/>
      <c r="J68" s="78"/>
    </row>
    <row r="69" spans="4:10" ht="12.75" customHeight="1">
      <c r="D69" s="241" t="s">
        <v>587</v>
      </c>
      <c r="E69" s="236" t="s">
        <v>235</v>
      </c>
      <c r="F69" s="246" t="s">
        <v>236</v>
      </c>
      <c r="G69" s="238">
        <v>703</v>
      </c>
      <c r="H69" s="238">
        <v>234.65</v>
      </c>
      <c r="I69" s="78"/>
      <c r="J69" s="78"/>
    </row>
    <row r="70" spans="4:10" ht="4.5" customHeight="1">
      <c r="D70" s="65"/>
      <c r="E70" s="48"/>
      <c r="F70" s="48"/>
      <c r="G70" s="68"/>
      <c r="H70" s="63"/>
      <c r="I70" s="78"/>
      <c r="J70" s="78"/>
    </row>
    <row r="71" spans="4:10" ht="15" customHeight="1">
      <c r="D71" s="206" t="s">
        <v>292</v>
      </c>
      <c r="E71" s="48"/>
      <c r="F71" s="48"/>
      <c r="G71" s="68"/>
      <c r="H71" s="63"/>
      <c r="I71" s="78"/>
      <c r="J71" s="78"/>
    </row>
    <row r="72" spans="4:10" ht="12.75" customHeight="1">
      <c r="D72" s="241" t="s">
        <v>333</v>
      </c>
      <c r="E72" s="236" t="s">
        <v>293</v>
      </c>
      <c r="F72" s="246" t="s">
        <v>294</v>
      </c>
      <c r="G72" s="238">
        <v>923.15</v>
      </c>
      <c r="H72" s="238">
        <v>308.1</v>
      </c>
      <c r="I72" s="78"/>
      <c r="J72" s="78"/>
    </row>
    <row r="73" spans="4:10" ht="12.75" customHeight="1">
      <c r="D73" s="241" t="s">
        <v>588</v>
      </c>
      <c r="E73" s="236" t="s">
        <v>295</v>
      </c>
      <c r="F73" s="246" t="s">
        <v>296</v>
      </c>
      <c r="G73" s="238">
        <v>185</v>
      </c>
      <c r="H73" s="238">
        <v>61.75</v>
      </c>
      <c r="I73" s="78"/>
      <c r="J73" s="78"/>
    </row>
    <row r="74" spans="4:10" ht="12.75" customHeight="1">
      <c r="D74" s="241" t="s">
        <v>589</v>
      </c>
      <c r="E74" s="236" t="s">
        <v>297</v>
      </c>
      <c r="F74" s="246" t="s">
        <v>298</v>
      </c>
      <c r="G74" s="238">
        <v>1850</v>
      </c>
      <c r="H74" s="238">
        <v>617.5</v>
      </c>
      <c r="I74" s="78"/>
      <c r="J74" s="78"/>
    </row>
    <row r="75" spans="4:10" ht="4.5" customHeight="1">
      <c r="D75" s="65"/>
      <c r="E75" s="48"/>
      <c r="F75" s="48"/>
      <c r="G75" s="68"/>
      <c r="H75" s="63"/>
      <c r="I75" s="78"/>
      <c r="J75" s="78"/>
    </row>
    <row r="76" spans="4:10" ht="15" customHeight="1">
      <c r="D76" s="206" t="s">
        <v>445</v>
      </c>
      <c r="E76" s="48"/>
      <c r="F76" s="48"/>
      <c r="G76" s="68"/>
      <c r="H76" s="63"/>
      <c r="I76" s="78"/>
      <c r="J76" s="78"/>
    </row>
    <row r="77" spans="4:10" ht="12.75" customHeight="1">
      <c r="D77" s="241" t="s">
        <v>127</v>
      </c>
      <c r="E77" s="236" t="s">
        <v>125</v>
      </c>
      <c r="F77" s="246" t="s">
        <v>126</v>
      </c>
      <c r="G77" s="238">
        <v>14.8</v>
      </c>
      <c r="H77" s="238">
        <v>5.2</v>
      </c>
      <c r="I77" s="78"/>
      <c r="J77" s="78"/>
    </row>
    <row r="78" spans="4:10" ht="4.5" customHeight="1">
      <c r="D78" s="65"/>
      <c r="E78" s="48"/>
      <c r="F78" s="48"/>
      <c r="G78" s="68"/>
      <c r="H78" s="63"/>
      <c r="I78" s="78"/>
      <c r="J78" s="78"/>
    </row>
    <row r="79" spans="4:10" ht="15" customHeight="1">
      <c r="D79" s="206" t="s">
        <v>442</v>
      </c>
      <c r="E79" s="48"/>
      <c r="F79" s="48"/>
      <c r="G79" s="68"/>
      <c r="H79" s="63"/>
      <c r="I79" s="78"/>
      <c r="J79" s="78"/>
    </row>
    <row r="80" spans="2:8" ht="12.75" customHeight="1">
      <c r="B80" s="242" t="s">
        <v>237</v>
      </c>
      <c r="C80" s="199"/>
      <c r="D80" s="241" t="s">
        <v>457</v>
      </c>
      <c r="E80" s="236" t="s">
        <v>365</v>
      </c>
      <c r="F80" s="246" t="s">
        <v>366</v>
      </c>
      <c r="G80" s="238">
        <v>555</v>
      </c>
      <c r="H80" s="238">
        <v>185.25</v>
      </c>
    </row>
    <row r="81" spans="4:10" ht="12.75" customHeight="1">
      <c r="D81" s="241" t="s">
        <v>594</v>
      </c>
      <c r="E81" s="236" t="s">
        <v>206</v>
      </c>
      <c r="F81" s="246" t="s">
        <v>207</v>
      </c>
      <c r="G81" s="238">
        <v>1850</v>
      </c>
      <c r="H81" s="238">
        <v>617.5</v>
      </c>
      <c r="I81" s="78"/>
      <c r="J81" s="78"/>
    </row>
    <row r="82" spans="4:10" ht="4.5" customHeight="1">
      <c r="D82" s="65"/>
      <c r="H82" s="63"/>
      <c r="J82" s="78"/>
    </row>
    <row r="83" spans="4:10" ht="15" customHeight="1">
      <c r="D83" s="206" t="s">
        <v>446</v>
      </c>
      <c r="E83" s="48"/>
      <c r="F83" s="48"/>
      <c r="G83" s="68"/>
      <c r="H83" s="63"/>
      <c r="I83" s="78"/>
      <c r="J83" s="78"/>
    </row>
    <row r="84" spans="4:10" ht="12.75" customHeight="1">
      <c r="D84" s="241" t="s">
        <v>590</v>
      </c>
      <c r="E84" s="236" t="s">
        <v>174</v>
      </c>
      <c r="F84" s="246" t="s">
        <v>175</v>
      </c>
      <c r="G84" s="238">
        <v>1156.25</v>
      </c>
      <c r="H84" s="238">
        <v>386.1</v>
      </c>
      <c r="I84" s="78"/>
      <c r="J84" s="78"/>
    </row>
    <row r="85" spans="4:10" ht="12.75" customHeight="1">
      <c r="D85" s="241" t="s">
        <v>622</v>
      </c>
      <c r="E85" s="236" t="s">
        <v>176</v>
      </c>
      <c r="F85" s="246" t="s">
        <v>177</v>
      </c>
      <c r="G85" s="238">
        <v>2312.5</v>
      </c>
      <c r="H85" s="238">
        <v>772.2</v>
      </c>
      <c r="I85" s="78"/>
      <c r="J85" s="78"/>
    </row>
    <row r="86" spans="4:10" ht="12.75" customHeight="1">
      <c r="D86" s="241" t="s">
        <v>623</v>
      </c>
      <c r="E86" s="236" t="s">
        <v>178</v>
      </c>
      <c r="F86" s="246" t="s">
        <v>196</v>
      </c>
      <c r="G86" s="238">
        <v>5550</v>
      </c>
      <c r="H86" s="238">
        <v>1852.5</v>
      </c>
      <c r="I86" s="78"/>
      <c r="J86" s="78"/>
    </row>
    <row r="87" spans="2:10" ht="12.75" customHeight="1">
      <c r="B87" s="242" t="s">
        <v>237</v>
      </c>
      <c r="C87" s="199"/>
      <c r="D87" s="241" t="s">
        <v>591</v>
      </c>
      <c r="E87" s="236" t="s">
        <v>363</v>
      </c>
      <c r="F87" s="246" t="s">
        <v>364</v>
      </c>
      <c r="G87" s="238">
        <v>22200</v>
      </c>
      <c r="H87" s="238">
        <v>7410</v>
      </c>
      <c r="I87" s="78"/>
      <c r="J87" s="78"/>
    </row>
    <row r="88" spans="4:10" ht="12.75" customHeight="1">
      <c r="D88" s="241" t="s">
        <v>592</v>
      </c>
      <c r="E88" s="236" t="s">
        <v>118</v>
      </c>
      <c r="F88" s="246" t="s">
        <v>119</v>
      </c>
      <c r="G88" s="238">
        <v>277.5</v>
      </c>
      <c r="H88" s="238">
        <v>92.95</v>
      </c>
      <c r="I88" s="78"/>
      <c r="J88" s="78"/>
    </row>
    <row r="89" spans="4:10" ht="12.75" customHeight="1">
      <c r="D89" s="241" t="s">
        <v>593</v>
      </c>
      <c r="E89" s="236" t="s">
        <v>120</v>
      </c>
      <c r="F89" s="246" t="s">
        <v>121</v>
      </c>
      <c r="G89" s="238">
        <v>2775</v>
      </c>
      <c r="H89" s="238">
        <v>926.25</v>
      </c>
      <c r="I89" s="78"/>
      <c r="J89" s="78"/>
    </row>
    <row r="90" spans="4:10" ht="4.5" customHeight="1">
      <c r="D90" s="65"/>
      <c r="E90" s="48"/>
      <c r="F90" s="48"/>
      <c r="G90" s="68"/>
      <c r="H90" s="63"/>
      <c r="I90" s="78"/>
      <c r="J90" s="78"/>
    </row>
    <row r="91" spans="4:10" ht="15" customHeight="1">
      <c r="D91" s="206" t="s">
        <v>447</v>
      </c>
      <c r="E91" s="48"/>
      <c r="F91" s="48"/>
      <c r="G91" s="68"/>
      <c r="H91" s="63"/>
      <c r="I91" s="78"/>
      <c r="J91" s="78"/>
    </row>
    <row r="92" spans="4:10" ht="12.75" customHeight="1">
      <c r="D92" s="241" t="s">
        <v>163</v>
      </c>
      <c r="E92" s="236" t="s">
        <v>37</v>
      </c>
      <c r="F92" s="246" t="s">
        <v>39</v>
      </c>
      <c r="G92" s="238">
        <v>553.15</v>
      </c>
      <c r="H92" s="238">
        <v>184.6</v>
      </c>
      <c r="I92" s="237" t="s">
        <v>130</v>
      </c>
      <c r="J92" s="78"/>
    </row>
    <row r="93" spans="4:10" ht="12.75" customHeight="1">
      <c r="D93" s="241" t="s">
        <v>109</v>
      </c>
      <c r="E93" s="236" t="s">
        <v>38</v>
      </c>
      <c r="F93" s="246" t="s">
        <v>40</v>
      </c>
      <c r="G93" s="238">
        <v>1835.66</v>
      </c>
      <c r="H93" s="238">
        <v>811.85</v>
      </c>
      <c r="I93" s="78"/>
      <c r="J93" s="78"/>
    </row>
    <row r="94" spans="4:10" ht="4.5" customHeight="1">
      <c r="D94" s="65"/>
      <c r="E94" s="48"/>
      <c r="F94" s="48"/>
      <c r="G94" s="68"/>
      <c r="H94" s="63"/>
      <c r="I94" s="78"/>
      <c r="J94" s="78"/>
    </row>
    <row r="95" spans="4:10" ht="15" customHeight="1">
      <c r="D95" s="206" t="s">
        <v>448</v>
      </c>
      <c r="E95" s="48"/>
      <c r="F95" s="48"/>
      <c r="G95" s="68"/>
      <c r="H95" s="63"/>
      <c r="I95" s="78"/>
      <c r="J95" s="78"/>
    </row>
    <row r="96" spans="4:10" ht="12.75" customHeight="1">
      <c r="D96" s="241" t="s">
        <v>595</v>
      </c>
      <c r="E96" s="236" t="s">
        <v>66</v>
      </c>
      <c r="F96" s="246" t="s">
        <v>87</v>
      </c>
      <c r="G96" s="238">
        <v>1803.75</v>
      </c>
      <c r="H96" s="238">
        <v>601.9</v>
      </c>
      <c r="I96" s="78"/>
      <c r="J96" s="78"/>
    </row>
    <row r="97" spans="4:10" ht="12.75" customHeight="1">
      <c r="D97" s="241" t="s">
        <v>596</v>
      </c>
      <c r="E97" s="236" t="s">
        <v>67</v>
      </c>
      <c r="F97" s="246" t="s">
        <v>86</v>
      </c>
      <c r="G97" s="238">
        <v>4578.75</v>
      </c>
      <c r="H97" s="238">
        <v>1528.15</v>
      </c>
      <c r="I97" s="78"/>
      <c r="J97" s="78"/>
    </row>
    <row r="98" spans="4:10" ht="4.5" customHeight="1">
      <c r="D98" s="65"/>
      <c r="E98" s="48"/>
      <c r="F98" s="48"/>
      <c r="G98" s="68"/>
      <c r="H98" s="63"/>
      <c r="I98" s="78"/>
      <c r="J98" s="78"/>
    </row>
    <row r="99" spans="4:10" ht="15" customHeight="1">
      <c r="D99" s="206" t="s">
        <v>72</v>
      </c>
      <c r="E99" s="48"/>
      <c r="F99" s="48"/>
      <c r="G99" s="68"/>
      <c r="H99" s="63"/>
      <c r="I99" s="78"/>
      <c r="J99" s="78"/>
    </row>
    <row r="100" spans="4:10" ht="12.75" customHeight="1">
      <c r="D100" s="241" t="s">
        <v>597</v>
      </c>
      <c r="E100" s="236" t="s">
        <v>262</v>
      </c>
      <c r="F100" s="246" t="s">
        <v>261</v>
      </c>
      <c r="G100" s="238">
        <v>3700</v>
      </c>
      <c r="H100" s="238">
        <v>1235</v>
      </c>
      <c r="I100" s="237" t="s">
        <v>164</v>
      </c>
      <c r="J100" s="78"/>
    </row>
    <row r="101" spans="4:10" ht="12.75" customHeight="1">
      <c r="D101" s="241" t="s">
        <v>598</v>
      </c>
      <c r="E101" s="236" t="s">
        <v>255</v>
      </c>
      <c r="F101" s="246" t="s">
        <v>256</v>
      </c>
      <c r="G101" s="238">
        <v>7168.75</v>
      </c>
      <c r="H101" s="238">
        <v>2392.65</v>
      </c>
      <c r="I101" s="237" t="s">
        <v>238</v>
      </c>
      <c r="J101" s="78"/>
    </row>
    <row r="102" spans="4:10" ht="12.75" customHeight="1">
      <c r="D102" s="241" t="s">
        <v>599</v>
      </c>
      <c r="E102" s="236" t="s">
        <v>257</v>
      </c>
      <c r="F102" s="246" t="s">
        <v>258</v>
      </c>
      <c r="G102" s="238">
        <v>1230.25</v>
      </c>
      <c r="H102" s="238">
        <v>410.8</v>
      </c>
      <c r="I102" s="237" t="s">
        <v>165</v>
      </c>
      <c r="J102" s="78"/>
    </row>
    <row r="103" spans="4:10" ht="12.75" customHeight="1">
      <c r="D103" s="241" t="s">
        <v>168</v>
      </c>
      <c r="E103" s="236" t="s">
        <v>253</v>
      </c>
      <c r="F103" s="246" t="s">
        <v>254</v>
      </c>
      <c r="G103" s="238">
        <v>7400</v>
      </c>
      <c r="H103" s="238">
        <v>2470</v>
      </c>
      <c r="I103" s="78"/>
      <c r="J103" s="78"/>
    </row>
    <row r="104" spans="4:10" ht="12.75" customHeight="1">
      <c r="D104" s="241" t="s">
        <v>135</v>
      </c>
      <c r="E104" s="236" t="s">
        <v>136</v>
      </c>
      <c r="F104" s="246" t="s">
        <v>137</v>
      </c>
      <c r="G104" s="238">
        <v>1848.15</v>
      </c>
      <c r="H104" s="238">
        <v>616.85</v>
      </c>
      <c r="I104" s="78"/>
      <c r="J104" s="78"/>
    </row>
    <row r="105" spans="4:10" ht="12.75" customHeight="1">
      <c r="D105" s="241" t="s">
        <v>138</v>
      </c>
      <c r="E105" s="236" t="s">
        <v>139</v>
      </c>
      <c r="F105" s="246" t="s">
        <v>140</v>
      </c>
      <c r="G105" s="238">
        <v>2773.15</v>
      </c>
      <c r="H105" s="238">
        <v>925.6</v>
      </c>
      <c r="I105" s="78"/>
      <c r="J105" s="78"/>
    </row>
    <row r="106" spans="4:10" ht="12.75" customHeight="1">
      <c r="D106" s="241" t="s">
        <v>141</v>
      </c>
      <c r="E106" s="236" t="s">
        <v>142</v>
      </c>
      <c r="F106" s="246" t="s">
        <v>143</v>
      </c>
      <c r="G106" s="238">
        <v>4253.15</v>
      </c>
      <c r="H106" s="238">
        <v>1419.6000000000001</v>
      </c>
      <c r="I106" s="78"/>
      <c r="J106" s="78"/>
    </row>
    <row r="107" spans="4:10" ht="4.5" customHeight="1">
      <c r="D107" s="65"/>
      <c r="E107" s="48"/>
      <c r="F107" s="48"/>
      <c r="G107" s="68"/>
      <c r="H107" s="63"/>
      <c r="I107" s="78"/>
      <c r="J107" s="78"/>
    </row>
    <row r="108" spans="4:10" ht="15" customHeight="1">
      <c r="D108" s="206" t="s">
        <v>75</v>
      </c>
      <c r="E108" s="48"/>
      <c r="F108" s="48"/>
      <c r="G108" s="68"/>
      <c r="H108" s="63"/>
      <c r="I108" s="78"/>
      <c r="J108" s="78"/>
    </row>
    <row r="109" spans="4:10" ht="12.75" customHeight="1">
      <c r="D109" s="241" t="s">
        <v>600</v>
      </c>
      <c r="E109" s="236" t="s">
        <v>186</v>
      </c>
      <c r="F109" s="246" t="s">
        <v>187</v>
      </c>
      <c r="G109" s="238">
        <v>6937.5</v>
      </c>
      <c r="H109" s="238">
        <v>2315.9500000000003</v>
      </c>
      <c r="I109" s="78"/>
      <c r="J109" s="78"/>
    </row>
    <row r="110" spans="4:10" ht="4.5" customHeight="1">
      <c r="D110" s="65"/>
      <c r="E110" s="48"/>
      <c r="F110" s="48"/>
      <c r="G110" s="68"/>
      <c r="H110" s="63"/>
      <c r="I110" s="78"/>
      <c r="J110" s="78"/>
    </row>
    <row r="111" spans="4:10" ht="15" customHeight="1">
      <c r="D111" s="206" t="s">
        <v>444</v>
      </c>
      <c r="E111" s="48"/>
      <c r="F111" s="48"/>
      <c r="G111" s="68"/>
      <c r="H111" s="63"/>
      <c r="I111" s="78"/>
      <c r="J111" s="78"/>
    </row>
    <row r="112" spans="2:10" ht="12.75" customHeight="1">
      <c r="B112" s="242" t="s">
        <v>237</v>
      </c>
      <c r="C112" s="199"/>
      <c r="D112" s="241" t="s">
        <v>458</v>
      </c>
      <c r="E112" s="236" t="s">
        <v>414</v>
      </c>
      <c r="F112" s="246" t="s">
        <v>415</v>
      </c>
      <c r="G112" s="238">
        <v>740</v>
      </c>
      <c r="H112" s="238">
        <v>247</v>
      </c>
      <c r="I112" s="78"/>
      <c r="J112" s="78"/>
    </row>
    <row r="113" spans="2:10" ht="12.75" customHeight="1">
      <c r="B113" s="242" t="s">
        <v>237</v>
      </c>
      <c r="C113" s="199"/>
      <c r="D113" s="241" t="s">
        <v>618</v>
      </c>
      <c r="E113" s="236" t="s">
        <v>416</v>
      </c>
      <c r="F113" s="246" t="s">
        <v>417</v>
      </c>
      <c r="G113" s="238">
        <v>1850</v>
      </c>
      <c r="H113" s="238">
        <v>617.5</v>
      </c>
      <c r="I113" s="78"/>
      <c r="J113" s="78"/>
    </row>
    <row r="114" spans="2:10" ht="12.75" customHeight="1">
      <c r="B114" s="242" t="s">
        <v>237</v>
      </c>
      <c r="C114" s="199"/>
      <c r="D114" s="241" t="s">
        <v>619</v>
      </c>
      <c r="E114" s="236" t="s">
        <v>418</v>
      </c>
      <c r="F114" s="246" t="s">
        <v>419</v>
      </c>
      <c r="G114" s="238">
        <v>3653.75</v>
      </c>
      <c r="H114" s="238">
        <v>1219.4</v>
      </c>
      <c r="I114" s="78"/>
      <c r="J114" s="78"/>
    </row>
    <row r="115" spans="2:10" ht="12.75" customHeight="1">
      <c r="B115" s="242" t="s">
        <v>237</v>
      </c>
      <c r="C115" s="199"/>
      <c r="D115" s="241" t="s">
        <v>620</v>
      </c>
      <c r="E115" s="236" t="s">
        <v>420</v>
      </c>
      <c r="F115" s="246" t="s">
        <v>421</v>
      </c>
      <c r="G115" s="238">
        <v>5318.75</v>
      </c>
      <c r="H115" s="238">
        <v>1775.15</v>
      </c>
      <c r="I115" s="78"/>
      <c r="J115" s="78"/>
    </row>
    <row r="116" spans="2:10" ht="12.75" customHeight="1">
      <c r="B116" s="242" t="s">
        <v>237</v>
      </c>
      <c r="C116" s="199"/>
      <c r="D116" s="241" t="s">
        <v>621</v>
      </c>
      <c r="E116" s="236" t="s">
        <v>422</v>
      </c>
      <c r="F116" s="246" t="s">
        <v>423</v>
      </c>
      <c r="G116" s="238">
        <v>9203.75</v>
      </c>
      <c r="H116" s="238">
        <v>3071.9</v>
      </c>
      <c r="I116" s="78"/>
      <c r="J116" s="78"/>
    </row>
    <row r="117" spans="4:10" ht="4.5" customHeight="1">
      <c r="D117" s="71"/>
      <c r="E117" s="44"/>
      <c r="F117" s="44"/>
      <c r="G117" s="76"/>
      <c r="H117" s="54"/>
      <c r="I117" s="78"/>
      <c r="J117" s="78"/>
    </row>
    <row r="118" spans="4:10" ht="15" customHeight="1">
      <c r="D118" s="206" t="s">
        <v>73</v>
      </c>
      <c r="E118" s="48"/>
      <c r="F118" s="48"/>
      <c r="G118" s="68"/>
      <c r="H118" s="63"/>
      <c r="I118" s="78"/>
      <c r="J118" s="78"/>
    </row>
    <row r="119" spans="4:10" ht="12.75" customHeight="1">
      <c r="D119" s="241" t="s">
        <v>104</v>
      </c>
      <c r="E119" s="236" t="s">
        <v>42</v>
      </c>
      <c r="F119" s="246" t="s">
        <v>49</v>
      </c>
      <c r="G119" s="238">
        <v>368.15</v>
      </c>
      <c r="H119" s="238">
        <v>122.85000000000001</v>
      </c>
      <c r="I119" s="78"/>
      <c r="J119" s="78"/>
    </row>
    <row r="120" spans="4:10" ht="12.75" customHeight="1">
      <c r="D120" s="241" t="s">
        <v>105</v>
      </c>
      <c r="E120" s="236" t="s">
        <v>43</v>
      </c>
      <c r="F120" s="246" t="s">
        <v>50</v>
      </c>
      <c r="G120" s="238">
        <v>1056.56</v>
      </c>
      <c r="H120" s="238">
        <v>467.35</v>
      </c>
      <c r="I120" s="103"/>
      <c r="J120" s="78"/>
    </row>
    <row r="121" spans="4:10" ht="12.75" customHeight="1">
      <c r="D121" s="241" t="s">
        <v>106</v>
      </c>
      <c r="E121" s="236" t="s">
        <v>44</v>
      </c>
      <c r="F121" s="246" t="s">
        <v>51</v>
      </c>
      <c r="G121" s="238">
        <v>1284.41</v>
      </c>
      <c r="H121" s="238">
        <v>568.1</v>
      </c>
      <c r="I121" s="103"/>
      <c r="J121" s="78"/>
    </row>
    <row r="122" spans="4:10" ht="12.75" customHeight="1">
      <c r="D122" s="241" t="s">
        <v>107</v>
      </c>
      <c r="E122" s="236" t="s">
        <v>45</v>
      </c>
      <c r="F122" s="246" t="s">
        <v>52</v>
      </c>
      <c r="G122" s="238">
        <v>1441.15</v>
      </c>
      <c r="H122" s="238">
        <v>633.12</v>
      </c>
      <c r="I122" s="103"/>
      <c r="J122" s="78"/>
    </row>
    <row r="123" spans="4:10" ht="12.75" customHeight="1">
      <c r="D123" s="241" t="s">
        <v>556</v>
      </c>
      <c r="E123" s="236" t="s">
        <v>214</v>
      </c>
      <c r="F123" s="246" t="s">
        <v>215</v>
      </c>
      <c r="G123" s="238">
        <v>645.65</v>
      </c>
      <c r="H123" s="238">
        <v>215.8</v>
      </c>
      <c r="I123" s="78"/>
      <c r="J123" s="78"/>
    </row>
    <row r="124" spans="4:10" ht="12.75" customHeight="1">
      <c r="D124" s="241" t="s">
        <v>557</v>
      </c>
      <c r="E124" s="236" t="s">
        <v>216</v>
      </c>
      <c r="F124" s="246" t="s">
        <v>217</v>
      </c>
      <c r="G124" s="238">
        <v>1341.25</v>
      </c>
      <c r="H124" s="238">
        <v>447.85</v>
      </c>
      <c r="I124" s="78"/>
      <c r="J124" s="78"/>
    </row>
    <row r="125" spans="4:10" ht="12.75" customHeight="1">
      <c r="D125" s="241" t="s">
        <v>558</v>
      </c>
      <c r="E125" s="236" t="s">
        <v>218</v>
      </c>
      <c r="F125" s="246" t="s">
        <v>219</v>
      </c>
      <c r="G125" s="238">
        <v>1570.65</v>
      </c>
      <c r="H125" s="238">
        <v>524.5500000000001</v>
      </c>
      <c r="I125" s="78"/>
      <c r="J125" s="78"/>
    </row>
    <row r="126" spans="4:8" ht="4.5" customHeight="1">
      <c r="D126" s="106"/>
      <c r="E126" s="105"/>
      <c r="F126" s="105"/>
      <c r="G126" s="105"/>
      <c r="H126" s="104"/>
    </row>
    <row r="127" spans="4:8" ht="15" customHeight="1">
      <c r="D127" s="206" t="s">
        <v>671</v>
      </c>
      <c r="E127" s="48"/>
      <c r="F127" s="48"/>
      <c r="G127" s="68"/>
      <c r="H127" s="63"/>
    </row>
    <row r="128" spans="4:8" ht="12.75" customHeight="1">
      <c r="D128" s="241" t="s">
        <v>674</v>
      </c>
      <c r="E128" s="236" t="s">
        <v>268</v>
      </c>
      <c r="F128" s="246" t="s">
        <v>269</v>
      </c>
      <c r="G128" s="238">
        <v>3698.15</v>
      </c>
      <c r="H128" s="238">
        <v>1234.35</v>
      </c>
    </row>
    <row r="129" spans="2:10" ht="12.75" customHeight="1">
      <c r="B129" s="242" t="s">
        <v>237</v>
      </c>
      <c r="C129" s="199"/>
      <c r="D129" s="241" t="s">
        <v>559</v>
      </c>
      <c r="E129" s="236" t="s">
        <v>369</v>
      </c>
      <c r="F129" s="246" t="s">
        <v>370</v>
      </c>
      <c r="G129" s="238">
        <v>7213.15</v>
      </c>
      <c r="H129" s="238">
        <v>2407.6</v>
      </c>
      <c r="I129" s="78"/>
      <c r="J129" s="78"/>
    </row>
    <row r="130" spans="2:10" ht="12.75" customHeight="1">
      <c r="B130" s="242" t="s">
        <v>237</v>
      </c>
      <c r="C130" s="199"/>
      <c r="D130" s="241" t="s">
        <v>560</v>
      </c>
      <c r="E130" s="236" t="s">
        <v>371</v>
      </c>
      <c r="F130" s="246" t="s">
        <v>372</v>
      </c>
      <c r="G130" s="238">
        <v>8693.15</v>
      </c>
      <c r="H130" s="238">
        <v>2901.6</v>
      </c>
      <c r="J130" s="78"/>
    </row>
    <row r="131" spans="4:10" ht="4.5" customHeight="1">
      <c r="D131" s="106"/>
      <c r="E131" s="105"/>
      <c r="F131" s="105"/>
      <c r="G131" s="105"/>
      <c r="H131" s="104"/>
      <c r="I131" s="78"/>
      <c r="J131" s="78"/>
    </row>
    <row r="132" spans="4:10" ht="15" customHeight="1">
      <c r="D132" s="206" t="s">
        <v>670</v>
      </c>
      <c r="E132" s="48"/>
      <c r="F132" s="48"/>
      <c r="G132" s="68"/>
      <c r="H132" s="63"/>
      <c r="I132" s="78"/>
      <c r="J132" s="78"/>
    </row>
    <row r="133" spans="4:10" ht="12.75" customHeight="1">
      <c r="D133" s="241" t="s">
        <v>675</v>
      </c>
      <c r="E133" s="236" t="s">
        <v>229</v>
      </c>
      <c r="F133" s="246" t="s">
        <v>230</v>
      </c>
      <c r="G133" s="238">
        <v>1663.15</v>
      </c>
      <c r="H133" s="238">
        <v>555.0999999999999</v>
      </c>
      <c r="I133" s="237" t="s">
        <v>156</v>
      </c>
      <c r="J133" s="78"/>
    </row>
    <row r="134" spans="4:10" ht="12.75" customHeight="1">
      <c r="D134" s="241" t="s">
        <v>251</v>
      </c>
      <c r="E134" s="236" t="s">
        <v>242</v>
      </c>
      <c r="F134" s="246" t="s">
        <v>243</v>
      </c>
      <c r="G134" s="238">
        <v>305.25</v>
      </c>
      <c r="H134" s="238">
        <v>102.05</v>
      </c>
      <c r="I134" s="78"/>
      <c r="J134" s="78"/>
    </row>
    <row r="135" spans="4:10" ht="12.75" customHeight="1">
      <c r="D135" s="241" t="s">
        <v>252</v>
      </c>
      <c r="E135" s="236" t="s">
        <v>244</v>
      </c>
      <c r="F135" s="246" t="s">
        <v>245</v>
      </c>
      <c r="G135" s="238">
        <v>2773.15</v>
      </c>
      <c r="H135" s="238">
        <v>925.6</v>
      </c>
      <c r="I135" s="78"/>
      <c r="J135" s="78"/>
    </row>
    <row r="136" spans="4:10" ht="4.5" customHeight="1">
      <c r="D136" s="65"/>
      <c r="E136" s="48"/>
      <c r="F136" s="48"/>
      <c r="G136" s="68"/>
      <c r="H136" s="63"/>
      <c r="I136" s="78"/>
      <c r="J136" s="78"/>
    </row>
    <row r="137" spans="4:10" ht="15" customHeight="1">
      <c r="D137" s="206" t="s">
        <v>115</v>
      </c>
      <c r="E137" s="48"/>
      <c r="F137" s="48"/>
      <c r="G137" s="68"/>
      <c r="H137" s="63"/>
      <c r="I137" s="78"/>
      <c r="J137" s="78"/>
    </row>
    <row r="138" spans="4:10" ht="12.75" customHeight="1">
      <c r="D138" s="241" t="s">
        <v>601</v>
      </c>
      <c r="E138" s="236" t="s">
        <v>123</v>
      </c>
      <c r="F138" s="246" t="s">
        <v>124</v>
      </c>
      <c r="G138" s="238">
        <v>2405</v>
      </c>
      <c r="H138" s="238">
        <v>802.75</v>
      </c>
      <c r="I138" s="78"/>
      <c r="J138" s="78"/>
    </row>
    <row r="139" spans="4:10" ht="4.5" customHeight="1">
      <c r="D139" s="65"/>
      <c r="E139" s="48"/>
      <c r="F139" s="48"/>
      <c r="G139" s="68"/>
      <c r="H139" s="63"/>
      <c r="I139" s="78"/>
      <c r="J139" s="78"/>
    </row>
    <row r="140" spans="4:10" ht="15" customHeight="1">
      <c r="D140" s="206" t="s">
        <v>171</v>
      </c>
      <c r="E140" s="48"/>
      <c r="F140" s="48"/>
      <c r="G140" s="68"/>
      <c r="H140" s="63"/>
      <c r="I140" s="78"/>
      <c r="J140" s="78"/>
    </row>
    <row r="141" spans="4:10" ht="12.75" customHeight="1">
      <c r="D141" s="241" t="s">
        <v>189</v>
      </c>
      <c r="E141" s="236" t="s">
        <v>172</v>
      </c>
      <c r="F141" s="246" t="s">
        <v>173</v>
      </c>
      <c r="G141" s="238">
        <v>405.15</v>
      </c>
      <c r="H141" s="238">
        <v>135.20000000000002</v>
      </c>
      <c r="I141" s="78"/>
      <c r="J141" s="78"/>
    </row>
    <row r="142" spans="2:10" ht="12.75" customHeight="1">
      <c r="B142" s="242" t="s">
        <v>237</v>
      </c>
      <c r="C142" s="199"/>
      <c r="D142" s="241" t="s">
        <v>461</v>
      </c>
      <c r="E142" s="236" t="s">
        <v>367</v>
      </c>
      <c r="F142" s="246" t="s">
        <v>368</v>
      </c>
      <c r="G142" s="238">
        <v>1459.65</v>
      </c>
      <c r="H142" s="238">
        <v>487.5</v>
      </c>
      <c r="I142" s="78"/>
      <c r="J142" s="78"/>
    </row>
    <row r="143" spans="4:10" ht="4.5" customHeight="1">
      <c r="D143" s="65"/>
      <c r="E143" s="48"/>
      <c r="F143" s="48"/>
      <c r="G143" s="48"/>
      <c r="H143" s="40"/>
      <c r="I143" s="78"/>
      <c r="J143" s="78"/>
    </row>
    <row r="144" spans="4:10" ht="15" customHeight="1">
      <c r="D144" s="206" t="s">
        <v>449</v>
      </c>
      <c r="E144" s="48"/>
      <c r="F144" s="48"/>
      <c r="G144" s="68"/>
      <c r="H144" s="63"/>
      <c r="I144" s="78"/>
      <c r="J144" s="78"/>
    </row>
    <row r="145" spans="2:10" ht="12.75" customHeight="1">
      <c r="B145" s="242" t="s">
        <v>237</v>
      </c>
      <c r="C145" s="199"/>
      <c r="D145" s="241" t="s">
        <v>460</v>
      </c>
      <c r="E145" s="236" t="s">
        <v>381</v>
      </c>
      <c r="F145" s="246" t="s">
        <v>382</v>
      </c>
      <c r="G145" s="238">
        <v>1110</v>
      </c>
      <c r="H145" s="238">
        <v>370.5</v>
      </c>
      <c r="I145" s="78"/>
      <c r="J145" s="78"/>
    </row>
    <row r="146" spans="2:10" ht="12.75" customHeight="1">
      <c r="B146" s="242" t="s">
        <v>237</v>
      </c>
      <c r="C146" s="199"/>
      <c r="D146" s="241" t="s">
        <v>459</v>
      </c>
      <c r="E146" s="236" t="s">
        <v>379</v>
      </c>
      <c r="F146" s="246" t="s">
        <v>380</v>
      </c>
      <c r="G146" s="238">
        <v>1665</v>
      </c>
      <c r="H146" s="238">
        <v>555.75</v>
      </c>
      <c r="I146" s="78"/>
      <c r="J146" s="78"/>
    </row>
    <row r="147" spans="4:8" ht="4.5" customHeight="1">
      <c r="D147" s="65"/>
      <c r="E147" s="48"/>
      <c r="F147" s="48"/>
      <c r="G147" s="48"/>
      <c r="H147" s="40"/>
    </row>
    <row r="148" spans="4:10" ht="15" customHeight="1">
      <c r="D148" s="206" t="s">
        <v>74</v>
      </c>
      <c r="E148" s="48"/>
      <c r="F148" s="48"/>
      <c r="G148" s="68"/>
      <c r="H148" s="63"/>
      <c r="I148" s="78"/>
      <c r="J148" s="78"/>
    </row>
    <row r="149" spans="4:10" ht="12.75" customHeight="1">
      <c r="D149" s="241" t="s">
        <v>161</v>
      </c>
      <c r="E149" s="236" t="s">
        <v>681</v>
      </c>
      <c r="F149" s="246" t="s">
        <v>53</v>
      </c>
      <c r="G149" s="238">
        <v>92.13000000000001</v>
      </c>
      <c r="H149" s="238">
        <v>30.55</v>
      </c>
      <c r="I149" s="78"/>
      <c r="J149" s="78"/>
    </row>
    <row r="150" spans="4:10" ht="12.75" customHeight="1" thickBot="1">
      <c r="D150" s="51"/>
      <c r="E150" s="69"/>
      <c r="F150" s="69"/>
      <c r="G150" s="64"/>
      <c r="H150" s="42"/>
      <c r="I150" s="78"/>
      <c r="J150" s="78"/>
    </row>
    <row r="151" spans="7:10" ht="12.75" customHeight="1">
      <c r="G151" s="45"/>
      <c r="H151" s="45"/>
      <c r="I151" s="78"/>
      <c r="J151" s="78"/>
    </row>
    <row r="152" spans="7:10" ht="12.75" customHeight="1">
      <c r="G152" s="45"/>
      <c r="H152" s="45"/>
      <c r="I152" s="78"/>
      <c r="J152" s="78"/>
    </row>
    <row r="153" spans="9:10" ht="12.75" customHeight="1" thickBot="1">
      <c r="I153" s="78"/>
      <c r="J153" s="78"/>
    </row>
    <row r="154" spans="4:10" ht="21" customHeight="1" thickBot="1">
      <c r="D154" s="411" t="s">
        <v>554</v>
      </c>
      <c r="E154" s="412"/>
      <c r="F154" s="412"/>
      <c r="G154" s="412"/>
      <c r="H154" s="413"/>
      <c r="I154" s="78"/>
      <c r="J154" s="78"/>
    </row>
    <row r="155" spans="4:8" ht="12.75" customHeight="1" thickBot="1">
      <c r="D155" s="125" t="s">
        <v>15</v>
      </c>
      <c r="E155" s="147" t="s">
        <v>16</v>
      </c>
      <c r="F155" s="43" t="s">
        <v>22</v>
      </c>
      <c r="G155" s="72" t="s">
        <v>17</v>
      </c>
      <c r="H155" s="239" t="s">
        <v>250</v>
      </c>
    </row>
    <row r="156" spans="4:10" ht="4.5" customHeight="1">
      <c r="D156" s="74"/>
      <c r="E156" s="37"/>
      <c r="F156" s="37"/>
      <c r="G156" s="37"/>
      <c r="H156" s="62"/>
      <c r="I156" s="78"/>
      <c r="J156" s="78"/>
    </row>
    <row r="157" spans="4:10" ht="12.75" customHeight="1">
      <c r="D157" s="67" t="s">
        <v>553</v>
      </c>
      <c r="E157" s="37"/>
      <c r="F157" s="37"/>
      <c r="G157" s="37"/>
      <c r="H157" s="62"/>
      <c r="I157" s="78"/>
      <c r="J157" s="78"/>
    </row>
    <row r="158" spans="4:10" ht="4.5" customHeight="1">
      <c r="D158" s="53"/>
      <c r="E158" s="37"/>
      <c r="F158" s="37"/>
      <c r="G158" s="37"/>
      <c r="H158" s="62"/>
      <c r="I158" s="78"/>
      <c r="J158" s="78"/>
    </row>
    <row r="159" spans="4:8" ht="15" customHeight="1">
      <c r="D159" s="206" t="s">
        <v>464</v>
      </c>
      <c r="E159" s="37"/>
      <c r="F159" s="37"/>
      <c r="G159" s="37"/>
      <c r="H159" s="62"/>
    </row>
    <row r="160" spans="2:10" ht="12.75" customHeight="1">
      <c r="B160" s="242" t="s">
        <v>237</v>
      </c>
      <c r="C160" s="199"/>
      <c r="D160" s="41" t="s">
        <v>561</v>
      </c>
      <c r="E160" s="55" t="s">
        <v>398</v>
      </c>
      <c r="F160" s="39" t="s">
        <v>399</v>
      </c>
      <c r="G160" s="38">
        <v>12.21</v>
      </c>
      <c r="H160" s="38">
        <v>6.5</v>
      </c>
      <c r="I160" s="78"/>
      <c r="J160" s="78"/>
    </row>
    <row r="161" spans="4:10" ht="4.5" customHeight="1">
      <c r="D161" s="53"/>
      <c r="E161" s="37"/>
      <c r="F161" s="37"/>
      <c r="G161" s="37"/>
      <c r="H161" s="62"/>
      <c r="I161" s="78"/>
      <c r="J161" s="78"/>
    </row>
    <row r="162" spans="4:10" ht="15" customHeight="1">
      <c r="D162" s="206" t="s">
        <v>465</v>
      </c>
      <c r="E162" s="37"/>
      <c r="F162" s="37"/>
      <c r="G162" s="37"/>
      <c r="H162" s="62"/>
      <c r="I162" s="78"/>
      <c r="J162" s="78"/>
    </row>
    <row r="163" spans="2:10" ht="12.75" customHeight="1">
      <c r="B163" s="242" t="s">
        <v>237</v>
      </c>
      <c r="C163" s="199"/>
      <c r="D163" s="41" t="s">
        <v>510</v>
      </c>
      <c r="E163" s="55" t="s">
        <v>404</v>
      </c>
      <c r="F163" s="39" t="s">
        <v>405</v>
      </c>
      <c r="G163" s="38">
        <v>8.14</v>
      </c>
      <c r="H163" s="38">
        <v>8.45</v>
      </c>
      <c r="I163" s="78"/>
      <c r="J163" s="78"/>
    </row>
    <row r="164" spans="4:10" ht="4.5" customHeight="1">
      <c r="D164" s="53"/>
      <c r="E164" s="37"/>
      <c r="F164" s="37"/>
      <c r="G164" s="37"/>
      <c r="H164" s="62"/>
      <c r="I164" s="78"/>
      <c r="J164" s="78"/>
    </row>
    <row r="165" spans="4:10" ht="15" customHeight="1">
      <c r="D165" s="206" t="s">
        <v>466</v>
      </c>
      <c r="E165" s="37"/>
      <c r="F165" s="37"/>
      <c r="G165" s="37"/>
      <c r="H165" s="62"/>
      <c r="I165" s="78"/>
      <c r="J165" s="78"/>
    </row>
    <row r="166" spans="2:10" ht="12.75" customHeight="1">
      <c r="B166" s="242" t="s">
        <v>237</v>
      </c>
      <c r="C166" s="199"/>
      <c r="D166" s="41" t="s">
        <v>511</v>
      </c>
      <c r="E166" s="55" t="s">
        <v>402</v>
      </c>
      <c r="F166" s="39" t="s">
        <v>403</v>
      </c>
      <c r="G166" s="38">
        <v>16.28</v>
      </c>
      <c r="H166" s="38">
        <v>11.05</v>
      </c>
      <c r="J166" s="78"/>
    </row>
    <row r="167" spans="2:10" ht="12.75" customHeight="1">
      <c r="B167" s="242" t="s">
        <v>237</v>
      </c>
      <c r="C167" s="199"/>
      <c r="D167" s="41" t="s">
        <v>512</v>
      </c>
      <c r="E167" s="55" t="s">
        <v>408</v>
      </c>
      <c r="F167" s="39" t="s">
        <v>409</v>
      </c>
      <c r="G167" s="38">
        <v>8.14</v>
      </c>
      <c r="H167" s="38">
        <v>11.05</v>
      </c>
      <c r="I167" s="78"/>
      <c r="J167" s="78"/>
    </row>
    <row r="168" spans="4:10" ht="4.5" customHeight="1">
      <c r="D168" s="53"/>
      <c r="E168" s="37"/>
      <c r="F168" s="37"/>
      <c r="G168" s="37"/>
      <c r="H168" s="62"/>
      <c r="I168" s="78"/>
      <c r="J168" s="78"/>
    </row>
    <row r="169" spans="4:10" ht="15" customHeight="1">
      <c r="D169" s="206" t="s">
        <v>467</v>
      </c>
      <c r="E169" s="37"/>
      <c r="F169" s="37"/>
      <c r="G169" s="37"/>
      <c r="H169" s="62"/>
      <c r="I169" s="78"/>
      <c r="J169" s="78"/>
    </row>
    <row r="170" spans="2:10" ht="12.75" customHeight="1">
      <c r="B170" s="242" t="s">
        <v>237</v>
      </c>
      <c r="C170" s="199"/>
      <c r="D170" s="41" t="s">
        <v>516</v>
      </c>
      <c r="E170" s="55" t="s">
        <v>400</v>
      </c>
      <c r="F170" s="39" t="s">
        <v>401</v>
      </c>
      <c r="G170" s="38">
        <v>24.42</v>
      </c>
      <c r="H170" s="38">
        <v>16.25</v>
      </c>
      <c r="I170" s="78"/>
      <c r="J170" s="78"/>
    </row>
    <row r="171" spans="2:10" ht="12.75" customHeight="1">
      <c r="B171" s="242" t="s">
        <v>237</v>
      </c>
      <c r="C171" s="199"/>
      <c r="D171" s="41" t="s">
        <v>513</v>
      </c>
      <c r="E171" s="55" t="s">
        <v>406</v>
      </c>
      <c r="F171" s="39" t="s">
        <v>407</v>
      </c>
      <c r="G171" s="38">
        <v>32.56</v>
      </c>
      <c r="H171" s="38">
        <v>16.25</v>
      </c>
      <c r="I171" s="78"/>
      <c r="J171" s="78"/>
    </row>
    <row r="172" spans="2:8" ht="12.75" customHeight="1">
      <c r="B172" s="242" t="s">
        <v>237</v>
      </c>
      <c r="C172" s="199"/>
      <c r="D172" s="41" t="s">
        <v>514</v>
      </c>
      <c r="E172" s="55" t="s">
        <v>410</v>
      </c>
      <c r="F172" s="39" t="s">
        <v>411</v>
      </c>
      <c r="G172" s="38">
        <v>24.42</v>
      </c>
      <c r="H172" s="38">
        <v>16.25</v>
      </c>
    </row>
    <row r="173" spans="2:10" ht="12.75" customHeight="1">
      <c r="B173" s="242" t="s">
        <v>237</v>
      </c>
      <c r="C173" s="199"/>
      <c r="D173" s="41" t="s">
        <v>515</v>
      </c>
      <c r="E173" s="55" t="s">
        <v>412</v>
      </c>
      <c r="F173" s="39" t="s">
        <v>413</v>
      </c>
      <c r="G173" s="38">
        <v>16.28</v>
      </c>
      <c r="H173" s="38">
        <v>16.25</v>
      </c>
      <c r="I173" s="78"/>
      <c r="J173" s="78"/>
    </row>
    <row r="174" spans="4:10" ht="12.75" customHeight="1">
      <c r="D174" s="77"/>
      <c r="E174" s="37"/>
      <c r="F174" s="37"/>
      <c r="G174" s="37"/>
      <c r="H174" s="62"/>
      <c r="I174" s="78"/>
      <c r="J174" s="78"/>
    </row>
    <row r="175" spans="4:10" ht="12.75" customHeight="1">
      <c r="D175" s="46" t="s">
        <v>552</v>
      </c>
      <c r="E175" s="37"/>
      <c r="F175" s="37"/>
      <c r="G175" s="35"/>
      <c r="H175" s="66"/>
      <c r="I175" s="78"/>
      <c r="J175" s="78"/>
    </row>
    <row r="176" spans="4:10" ht="4.5" customHeight="1">
      <c r="D176" s="50"/>
      <c r="E176" s="37"/>
      <c r="F176" s="37"/>
      <c r="G176" s="35"/>
      <c r="H176" s="66"/>
      <c r="I176" s="78"/>
      <c r="J176" s="78"/>
    </row>
    <row r="177" spans="4:10" ht="15" customHeight="1">
      <c r="D177" s="206" t="s">
        <v>70</v>
      </c>
      <c r="E177" s="37"/>
      <c r="F177" s="37"/>
      <c r="G177" s="35"/>
      <c r="H177" s="66"/>
      <c r="I177" s="78"/>
      <c r="J177" s="78"/>
    </row>
    <row r="178" spans="4:10" ht="12.75" customHeight="1">
      <c r="D178" s="41" t="s">
        <v>470</v>
      </c>
      <c r="E178" s="55" t="s">
        <v>678</v>
      </c>
      <c r="F178" s="39" t="s">
        <v>679</v>
      </c>
      <c r="G178" s="38">
        <v>25.9</v>
      </c>
      <c r="H178" s="38">
        <v>16.25</v>
      </c>
      <c r="I178" s="78"/>
      <c r="J178" s="78"/>
    </row>
    <row r="179" spans="4:10" ht="12.75" customHeight="1">
      <c r="D179" s="74"/>
      <c r="E179" s="37"/>
      <c r="F179" s="37"/>
      <c r="G179" s="37"/>
      <c r="H179" s="62"/>
      <c r="I179" s="78"/>
      <c r="J179" s="78"/>
    </row>
    <row r="180" spans="4:10" ht="12.75" customHeight="1">
      <c r="D180" s="46" t="s">
        <v>551</v>
      </c>
      <c r="E180" s="37"/>
      <c r="F180" s="37"/>
      <c r="G180" s="37"/>
      <c r="H180" s="62"/>
      <c r="I180" s="78"/>
      <c r="J180" s="78"/>
    </row>
    <row r="181" spans="4:10" ht="4.5" customHeight="1">
      <c r="D181" s="74"/>
      <c r="E181" s="37"/>
      <c r="F181" s="37"/>
      <c r="G181" s="37"/>
      <c r="H181" s="62"/>
      <c r="I181" s="78"/>
      <c r="J181" s="78"/>
    </row>
    <row r="182" spans="4:10" ht="15" customHeight="1">
      <c r="D182" s="206" t="s">
        <v>505</v>
      </c>
      <c r="E182" s="37"/>
      <c r="F182" s="37"/>
      <c r="G182" s="37"/>
      <c r="H182" s="62"/>
      <c r="I182" s="78"/>
      <c r="J182" s="78"/>
    </row>
    <row r="183" spans="2:8" ht="12.75" customHeight="1">
      <c r="B183" s="242" t="s">
        <v>237</v>
      </c>
      <c r="C183" s="199"/>
      <c r="D183" s="41" t="s">
        <v>562</v>
      </c>
      <c r="E183" s="55" t="s">
        <v>360</v>
      </c>
      <c r="F183" s="39" t="s">
        <v>347</v>
      </c>
      <c r="G183" s="38">
        <v>629</v>
      </c>
      <c r="H183" s="38">
        <v>234.65</v>
      </c>
    </row>
    <row r="184" spans="2:10" ht="12.75" customHeight="1">
      <c r="B184" s="242" t="s">
        <v>237</v>
      </c>
      <c r="C184" s="199"/>
      <c r="D184" s="41" t="s">
        <v>563</v>
      </c>
      <c r="E184" s="55" t="s">
        <v>356</v>
      </c>
      <c r="F184" s="39" t="s">
        <v>347</v>
      </c>
      <c r="G184" s="38">
        <v>370</v>
      </c>
      <c r="H184" s="38">
        <v>234.65</v>
      </c>
      <c r="I184" s="78"/>
      <c r="J184" s="78"/>
    </row>
    <row r="185" spans="2:10" ht="12.75" customHeight="1">
      <c r="B185" s="242" t="s">
        <v>237</v>
      </c>
      <c r="C185" s="199"/>
      <c r="D185" s="41" t="s">
        <v>564</v>
      </c>
      <c r="E185" s="55" t="s">
        <v>357</v>
      </c>
      <c r="F185" s="39" t="s">
        <v>349</v>
      </c>
      <c r="G185" s="38">
        <v>3700</v>
      </c>
      <c r="H185" s="38">
        <v>2346.5</v>
      </c>
      <c r="I185" s="78"/>
      <c r="J185" s="78"/>
    </row>
    <row r="186" spans="4:10" ht="4.5" customHeight="1">
      <c r="D186" s="74"/>
      <c r="E186" s="37"/>
      <c r="F186" s="37"/>
      <c r="G186" s="37"/>
      <c r="H186" s="62"/>
      <c r="I186" s="78"/>
      <c r="J186" s="78"/>
    </row>
    <row r="187" spans="4:8" ht="15" customHeight="1">
      <c r="D187" s="206" t="s">
        <v>506</v>
      </c>
      <c r="E187" s="37"/>
      <c r="F187" s="37"/>
      <c r="G187" s="37"/>
      <c r="H187" s="62"/>
    </row>
    <row r="188" spans="2:10" ht="12.75" customHeight="1">
      <c r="B188" s="242" t="s">
        <v>237</v>
      </c>
      <c r="C188" s="199"/>
      <c r="D188" s="41" t="s">
        <v>565</v>
      </c>
      <c r="E188" s="55" t="s">
        <v>358</v>
      </c>
      <c r="F188" s="39" t="s">
        <v>308</v>
      </c>
      <c r="G188" s="38">
        <v>407</v>
      </c>
      <c r="H188" s="38">
        <v>308.75</v>
      </c>
      <c r="I188" s="78"/>
      <c r="J188" s="78"/>
    </row>
    <row r="189" spans="4:10" ht="12.75" customHeight="1">
      <c r="D189" s="41" t="s">
        <v>566</v>
      </c>
      <c r="E189" s="55" t="s">
        <v>319</v>
      </c>
      <c r="F189" s="39" t="s">
        <v>308</v>
      </c>
      <c r="G189" s="38">
        <v>407</v>
      </c>
      <c r="H189" s="38">
        <v>308.75</v>
      </c>
      <c r="I189" s="78"/>
      <c r="J189" s="78"/>
    </row>
    <row r="190" spans="2:10" ht="12.75" customHeight="1">
      <c r="B190" s="242" t="s">
        <v>237</v>
      </c>
      <c r="C190" s="199"/>
      <c r="D190" s="41" t="s">
        <v>567</v>
      </c>
      <c r="E190" s="55" t="s">
        <v>359</v>
      </c>
      <c r="F190" s="39" t="s">
        <v>310</v>
      </c>
      <c r="G190" s="38">
        <v>4070</v>
      </c>
      <c r="H190" s="38">
        <v>3087.5</v>
      </c>
      <c r="I190" s="78"/>
      <c r="J190" s="78"/>
    </row>
    <row r="191" spans="4:8" ht="12.75" customHeight="1">
      <c r="D191" s="41" t="s">
        <v>568</v>
      </c>
      <c r="E191" s="55" t="s">
        <v>320</v>
      </c>
      <c r="F191" s="39" t="s">
        <v>310</v>
      </c>
      <c r="G191" s="38">
        <v>4070</v>
      </c>
      <c r="H191" s="38">
        <v>3087.5</v>
      </c>
    </row>
    <row r="192" spans="4:10" ht="4.5" customHeight="1">
      <c r="D192" s="74"/>
      <c r="E192" s="37"/>
      <c r="F192" s="37"/>
      <c r="G192" s="37"/>
      <c r="H192" s="62"/>
      <c r="I192" s="78"/>
      <c r="J192" s="78"/>
    </row>
    <row r="193" spans="4:10" ht="15" customHeight="1">
      <c r="D193" s="206" t="s">
        <v>507</v>
      </c>
      <c r="E193" s="37"/>
      <c r="F193" s="37"/>
      <c r="G193" s="37"/>
      <c r="H193" s="62"/>
      <c r="I193" s="78"/>
      <c r="J193" s="78"/>
    </row>
    <row r="194" spans="2:10" ht="12.75" customHeight="1">
      <c r="B194" s="242" t="s">
        <v>237</v>
      </c>
      <c r="C194" s="199"/>
      <c r="D194" s="41" t="s">
        <v>602</v>
      </c>
      <c r="E194" s="55" t="s">
        <v>350</v>
      </c>
      <c r="F194" s="39" t="s">
        <v>304</v>
      </c>
      <c r="G194" s="38">
        <v>1017.5</v>
      </c>
      <c r="H194" s="38">
        <v>494</v>
      </c>
      <c r="I194" s="78"/>
      <c r="J194" s="78"/>
    </row>
    <row r="195" spans="2:10" ht="12.75" customHeight="1">
      <c r="B195" s="242" t="s">
        <v>237</v>
      </c>
      <c r="C195" s="199"/>
      <c r="D195" s="41" t="s">
        <v>603</v>
      </c>
      <c r="E195" s="55" t="s">
        <v>352</v>
      </c>
      <c r="F195" s="39" t="s">
        <v>304</v>
      </c>
      <c r="G195" s="38">
        <v>851</v>
      </c>
      <c r="H195" s="38">
        <v>494</v>
      </c>
      <c r="I195" s="78"/>
      <c r="J195" s="78"/>
    </row>
    <row r="196" spans="4:10" ht="12.75" customHeight="1">
      <c r="D196" s="41" t="s">
        <v>604</v>
      </c>
      <c r="E196" s="55" t="s">
        <v>321</v>
      </c>
      <c r="F196" s="39" t="s">
        <v>304</v>
      </c>
      <c r="G196" s="38">
        <v>610.5</v>
      </c>
      <c r="H196" s="38">
        <v>494</v>
      </c>
      <c r="I196" s="78"/>
      <c r="J196" s="78"/>
    </row>
    <row r="197" spans="2:10" ht="12.75" customHeight="1">
      <c r="B197" s="242" t="s">
        <v>237</v>
      </c>
      <c r="C197" s="199"/>
      <c r="D197" s="41" t="s">
        <v>605</v>
      </c>
      <c r="E197" s="55" t="s">
        <v>351</v>
      </c>
      <c r="F197" s="39" t="s">
        <v>306</v>
      </c>
      <c r="G197" s="38">
        <v>10175</v>
      </c>
      <c r="H197" s="38">
        <v>4940</v>
      </c>
      <c r="I197" s="78"/>
      <c r="J197" s="78"/>
    </row>
    <row r="198" spans="2:8" ht="12.75" customHeight="1">
      <c r="B198" s="242" t="s">
        <v>237</v>
      </c>
      <c r="C198" s="199"/>
      <c r="D198" s="41" t="s">
        <v>606</v>
      </c>
      <c r="E198" s="55" t="s">
        <v>353</v>
      </c>
      <c r="F198" s="39" t="s">
        <v>306</v>
      </c>
      <c r="G198" s="38">
        <v>8510</v>
      </c>
      <c r="H198" s="38">
        <v>4940</v>
      </c>
    </row>
    <row r="199" spans="4:10" ht="12.75" customHeight="1">
      <c r="D199" s="41" t="s">
        <v>607</v>
      </c>
      <c r="E199" s="55" t="s">
        <v>322</v>
      </c>
      <c r="F199" s="39" t="s">
        <v>306</v>
      </c>
      <c r="G199" s="38">
        <v>6105</v>
      </c>
      <c r="H199" s="38">
        <v>4940</v>
      </c>
      <c r="I199" s="78"/>
      <c r="J199" s="78"/>
    </row>
    <row r="200" spans="4:10" ht="4.5" customHeight="1">
      <c r="D200" s="74"/>
      <c r="E200" s="37"/>
      <c r="F200" s="37"/>
      <c r="G200" s="37"/>
      <c r="H200" s="62"/>
      <c r="I200" s="78"/>
      <c r="J200" s="78"/>
    </row>
    <row r="201" spans="4:8" ht="15" customHeight="1">
      <c r="D201" s="206" t="s">
        <v>508</v>
      </c>
      <c r="E201" s="37"/>
      <c r="F201" s="37"/>
      <c r="G201" s="37"/>
      <c r="H201" s="62"/>
    </row>
    <row r="202" spans="4:10" ht="12.75" customHeight="1">
      <c r="D202" s="41" t="s">
        <v>608</v>
      </c>
      <c r="E202" s="55" t="s">
        <v>327</v>
      </c>
      <c r="F202" s="39" t="s">
        <v>316</v>
      </c>
      <c r="G202" s="38">
        <v>203.5</v>
      </c>
      <c r="H202" s="38">
        <v>370.5</v>
      </c>
      <c r="I202" s="78"/>
      <c r="J202" s="78"/>
    </row>
    <row r="203" spans="4:8" ht="12.75" customHeight="1">
      <c r="D203" s="41" t="s">
        <v>609</v>
      </c>
      <c r="E203" s="55" t="s">
        <v>328</v>
      </c>
      <c r="F203" s="39" t="s">
        <v>318</v>
      </c>
      <c r="G203" s="38">
        <v>2035</v>
      </c>
      <c r="H203" s="38">
        <v>3705</v>
      </c>
    </row>
    <row r="204" spans="4:10" ht="4.5" customHeight="1">
      <c r="D204" s="74"/>
      <c r="E204" s="37"/>
      <c r="F204" s="37"/>
      <c r="G204" s="37"/>
      <c r="H204" s="62"/>
      <c r="I204" s="78"/>
      <c r="J204" s="78"/>
    </row>
    <row r="205" spans="4:10" ht="15" customHeight="1">
      <c r="D205" s="206" t="s">
        <v>509</v>
      </c>
      <c r="E205" s="37"/>
      <c r="F205" s="37"/>
      <c r="G205" s="37"/>
      <c r="H205" s="62"/>
      <c r="I205" s="78"/>
      <c r="J205" s="78"/>
    </row>
    <row r="206" spans="2:8" ht="12.75" customHeight="1">
      <c r="B206" s="242" t="s">
        <v>237</v>
      </c>
      <c r="C206" s="199"/>
      <c r="D206" s="41" t="s">
        <v>610</v>
      </c>
      <c r="E206" s="55" t="s">
        <v>354</v>
      </c>
      <c r="F206" s="39" t="s">
        <v>312</v>
      </c>
      <c r="G206" s="38">
        <v>1258</v>
      </c>
      <c r="H206" s="38">
        <v>617.5</v>
      </c>
    </row>
    <row r="207" spans="4:8" ht="12.75" customHeight="1">
      <c r="D207" s="41" t="s">
        <v>611</v>
      </c>
      <c r="E207" s="55" t="s">
        <v>323</v>
      </c>
      <c r="F207" s="39" t="s">
        <v>312</v>
      </c>
      <c r="G207" s="38">
        <v>1017.5</v>
      </c>
      <c r="H207" s="38">
        <v>617.5</v>
      </c>
    </row>
    <row r="208" spans="4:8" ht="12.75" customHeight="1">
      <c r="D208" s="41" t="s">
        <v>612</v>
      </c>
      <c r="E208" s="55" t="s">
        <v>325</v>
      </c>
      <c r="F208" s="39" t="s">
        <v>312</v>
      </c>
      <c r="G208" s="38">
        <v>407</v>
      </c>
      <c r="H208" s="38">
        <v>617.5</v>
      </c>
    </row>
    <row r="209" spans="2:8" ht="12.75" customHeight="1">
      <c r="B209" s="242" t="s">
        <v>237</v>
      </c>
      <c r="C209" s="199"/>
      <c r="D209" s="41" t="s">
        <v>613</v>
      </c>
      <c r="E209" s="55" t="s">
        <v>355</v>
      </c>
      <c r="F209" s="39" t="s">
        <v>314</v>
      </c>
      <c r="G209" s="38">
        <v>12580</v>
      </c>
      <c r="H209" s="38">
        <v>6175</v>
      </c>
    </row>
    <row r="210" spans="4:8" ht="12.75" customHeight="1">
      <c r="D210" s="41" t="s">
        <v>614</v>
      </c>
      <c r="E210" s="55" t="s">
        <v>324</v>
      </c>
      <c r="F210" s="39" t="s">
        <v>314</v>
      </c>
      <c r="G210" s="38">
        <v>10175</v>
      </c>
      <c r="H210" s="38">
        <v>6175</v>
      </c>
    </row>
    <row r="211" spans="4:8" ht="12.75" customHeight="1">
      <c r="D211" s="41" t="s">
        <v>615</v>
      </c>
      <c r="E211" s="55" t="s">
        <v>326</v>
      </c>
      <c r="F211" s="39" t="s">
        <v>314</v>
      </c>
      <c r="G211" s="38">
        <v>4070</v>
      </c>
      <c r="H211" s="38">
        <v>6175</v>
      </c>
    </row>
    <row r="212" spans="4:8" ht="12.75" customHeight="1">
      <c r="D212" s="74"/>
      <c r="E212" s="37"/>
      <c r="F212" s="37"/>
      <c r="G212" s="37"/>
      <c r="H212" s="62"/>
    </row>
    <row r="213" spans="4:8" ht="12.75" customHeight="1">
      <c r="D213" s="46" t="s">
        <v>550</v>
      </c>
      <c r="E213" s="37"/>
      <c r="F213" s="37"/>
      <c r="G213" s="37"/>
      <c r="H213" s="62"/>
    </row>
    <row r="214" spans="4:8" ht="4.5" customHeight="1">
      <c r="D214" s="74"/>
      <c r="E214" s="37"/>
      <c r="F214" s="37"/>
      <c r="G214" s="37"/>
      <c r="H214" s="62"/>
    </row>
    <row r="215" spans="4:8" ht="15" customHeight="1">
      <c r="D215" s="206" t="s">
        <v>504</v>
      </c>
      <c r="E215" s="37"/>
      <c r="F215" s="37"/>
      <c r="G215" s="37"/>
      <c r="H215" s="62"/>
    </row>
    <row r="216" spans="4:8" ht="12.75" customHeight="1">
      <c r="D216" s="41" t="s">
        <v>532</v>
      </c>
      <c r="E216" s="55" t="s">
        <v>180</v>
      </c>
      <c r="F216" s="39" t="s">
        <v>177</v>
      </c>
      <c r="G216" s="38">
        <v>1526.25</v>
      </c>
      <c r="H216" s="38">
        <v>772.2</v>
      </c>
    </row>
    <row r="217" spans="4:8" ht="4.5" customHeight="1">
      <c r="D217" s="74"/>
      <c r="E217" s="37"/>
      <c r="F217" s="37"/>
      <c r="G217" s="37"/>
      <c r="H217" s="62"/>
    </row>
    <row r="218" spans="4:8" ht="15" customHeight="1">
      <c r="D218" s="206" t="s">
        <v>503</v>
      </c>
      <c r="E218" s="37"/>
      <c r="F218" s="37"/>
      <c r="G218" s="37"/>
      <c r="H218" s="62"/>
    </row>
    <row r="219" spans="4:8" ht="12.75" customHeight="1">
      <c r="D219" s="41" t="s">
        <v>533</v>
      </c>
      <c r="E219" s="55" t="s">
        <v>181</v>
      </c>
      <c r="F219" s="39" t="s">
        <v>196</v>
      </c>
      <c r="G219" s="38">
        <v>4834.05</v>
      </c>
      <c r="H219" s="38">
        <v>1852.5</v>
      </c>
    </row>
    <row r="220" spans="4:8" ht="12.75" customHeight="1">
      <c r="D220" s="41" t="s">
        <v>534</v>
      </c>
      <c r="E220" s="55" t="s">
        <v>179</v>
      </c>
      <c r="F220" s="39" t="s">
        <v>196</v>
      </c>
      <c r="G220" s="38">
        <v>4273.5</v>
      </c>
      <c r="H220" s="38">
        <v>1852.5</v>
      </c>
    </row>
    <row r="221" spans="4:8" ht="12.75" customHeight="1">
      <c r="D221" s="74"/>
      <c r="E221" s="37"/>
      <c r="F221" s="37"/>
      <c r="G221" s="37"/>
      <c r="H221" s="62"/>
    </row>
    <row r="222" spans="4:8" ht="12.75" customHeight="1">
      <c r="D222" s="46" t="s">
        <v>549</v>
      </c>
      <c r="E222" s="37"/>
      <c r="F222" s="37"/>
      <c r="G222" s="35"/>
      <c r="H222" s="66"/>
    </row>
    <row r="223" spans="4:8" ht="4.5" customHeight="1">
      <c r="D223" s="50"/>
      <c r="E223" s="37"/>
      <c r="F223" s="37"/>
      <c r="G223" s="35"/>
      <c r="H223" s="66"/>
    </row>
    <row r="224" spans="4:8" ht="15" customHeight="1">
      <c r="D224" s="206" t="s">
        <v>501</v>
      </c>
      <c r="E224" s="37"/>
      <c r="F224" s="37"/>
      <c r="G224" s="35"/>
      <c r="H224" s="66"/>
    </row>
    <row r="225" spans="4:8" ht="12.75" customHeight="1">
      <c r="D225" s="41" t="s">
        <v>471</v>
      </c>
      <c r="E225" s="55" t="s">
        <v>157</v>
      </c>
      <c r="F225" s="39" t="s">
        <v>40</v>
      </c>
      <c r="G225" s="38">
        <v>1424.5</v>
      </c>
      <c r="H225" s="38">
        <v>811.85</v>
      </c>
    </row>
    <row r="226" spans="4:8" ht="12.75" customHeight="1">
      <c r="D226" s="74"/>
      <c r="E226" s="37"/>
      <c r="F226" s="37"/>
      <c r="G226" s="35"/>
      <c r="H226" s="66"/>
    </row>
    <row r="227" spans="4:8" ht="12.75" customHeight="1">
      <c r="D227" s="46" t="s">
        <v>548</v>
      </c>
      <c r="E227" s="37"/>
      <c r="F227" s="37"/>
      <c r="G227" s="35"/>
      <c r="H227" s="66"/>
    </row>
    <row r="228" spans="4:8" ht="4.5" customHeight="1">
      <c r="D228" s="50"/>
      <c r="E228" s="37"/>
      <c r="F228" s="37"/>
      <c r="G228" s="35"/>
      <c r="H228" s="66"/>
    </row>
    <row r="229" spans="4:8" ht="15" customHeight="1">
      <c r="D229" s="206" t="s">
        <v>502</v>
      </c>
      <c r="E229" s="37"/>
      <c r="F229" s="37"/>
      <c r="G229" s="35"/>
      <c r="H229" s="66"/>
    </row>
    <row r="230" spans="4:8" ht="12.75" customHeight="1">
      <c r="D230" s="41" t="s">
        <v>616</v>
      </c>
      <c r="E230" s="55" t="s">
        <v>68</v>
      </c>
      <c r="F230" s="39" t="s">
        <v>86</v>
      </c>
      <c r="G230" s="38">
        <v>3052.5</v>
      </c>
      <c r="H230" s="38">
        <v>1528.15</v>
      </c>
    </row>
    <row r="231" spans="4:8" ht="12.75" customHeight="1">
      <c r="D231" s="74"/>
      <c r="E231" s="37"/>
      <c r="F231" s="37"/>
      <c r="G231" s="37"/>
      <c r="H231" s="62"/>
    </row>
    <row r="232" spans="4:8" ht="12.75" customHeight="1">
      <c r="D232" s="46" t="s">
        <v>547</v>
      </c>
      <c r="E232" s="37"/>
      <c r="F232" s="37"/>
      <c r="G232" s="35"/>
      <c r="H232" s="66"/>
    </row>
    <row r="233" spans="4:8" ht="4.5" customHeight="1">
      <c r="D233" s="74"/>
      <c r="E233" s="37"/>
      <c r="F233" s="37"/>
      <c r="G233" s="37"/>
      <c r="H233" s="62"/>
    </row>
    <row r="234" spans="4:8" ht="15" customHeight="1">
      <c r="D234" s="206" t="s">
        <v>498</v>
      </c>
      <c r="E234" s="37"/>
      <c r="F234" s="37"/>
      <c r="G234" s="37"/>
      <c r="H234" s="62"/>
    </row>
    <row r="235" spans="4:8" ht="12.75" customHeight="1">
      <c r="D235" s="41" t="s">
        <v>517</v>
      </c>
      <c r="E235" s="55" t="s">
        <v>147</v>
      </c>
      <c r="F235" s="39" t="s">
        <v>137</v>
      </c>
      <c r="G235" s="38">
        <v>1628</v>
      </c>
      <c r="H235" s="38">
        <v>616.85</v>
      </c>
    </row>
    <row r="236" spans="4:8" ht="12.75" customHeight="1">
      <c r="D236" s="41" t="s">
        <v>518</v>
      </c>
      <c r="E236" s="55" t="s">
        <v>150</v>
      </c>
      <c r="F236" s="39" t="s">
        <v>137</v>
      </c>
      <c r="G236" s="38">
        <v>862.84</v>
      </c>
      <c r="H236" s="38">
        <v>616.85</v>
      </c>
    </row>
    <row r="237" spans="4:8" ht="12.75" customHeight="1">
      <c r="D237" s="41" t="s">
        <v>519</v>
      </c>
      <c r="E237" s="55" t="s">
        <v>153</v>
      </c>
      <c r="F237" s="39" t="s">
        <v>137</v>
      </c>
      <c r="G237" s="38">
        <v>610.5</v>
      </c>
      <c r="H237" s="38">
        <v>616.85</v>
      </c>
    </row>
    <row r="238" spans="4:8" ht="12.75" customHeight="1">
      <c r="D238" s="41" t="s">
        <v>472</v>
      </c>
      <c r="E238" s="55" t="s">
        <v>241</v>
      </c>
      <c r="F238" s="39" t="s">
        <v>137</v>
      </c>
      <c r="G238" s="38">
        <v>1322.75</v>
      </c>
      <c r="H238" s="38">
        <v>616.85</v>
      </c>
    </row>
    <row r="239" spans="4:8" ht="12.75" customHeight="1">
      <c r="D239" s="41" t="s">
        <v>473</v>
      </c>
      <c r="E239" s="55" t="s">
        <v>240</v>
      </c>
      <c r="F239" s="39" t="s">
        <v>137</v>
      </c>
      <c r="G239" s="38">
        <v>556.85</v>
      </c>
      <c r="H239" s="38">
        <v>616.85</v>
      </c>
    </row>
    <row r="240" spans="4:8" ht="12.75" customHeight="1">
      <c r="D240" s="41" t="s">
        <v>520</v>
      </c>
      <c r="E240" s="55" t="s">
        <v>239</v>
      </c>
      <c r="F240" s="39" t="s">
        <v>137</v>
      </c>
      <c r="G240" s="38">
        <v>305.25</v>
      </c>
      <c r="H240" s="38">
        <v>616.85</v>
      </c>
    </row>
    <row r="241" spans="4:8" ht="4.5" customHeight="1">
      <c r="D241" s="74"/>
      <c r="E241" s="37"/>
      <c r="F241" s="37"/>
      <c r="G241" s="37"/>
      <c r="H241" s="62"/>
    </row>
    <row r="242" spans="4:8" ht="15" customHeight="1">
      <c r="D242" s="206" t="s">
        <v>499</v>
      </c>
      <c r="E242" s="37"/>
      <c r="F242" s="37"/>
      <c r="G242" s="37"/>
      <c r="H242" s="62"/>
    </row>
    <row r="243" spans="4:8" ht="12.75" customHeight="1">
      <c r="D243" s="41" t="s">
        <v>521</v>
      </c>
      <c r="E243" s="55" t="s">
        <v>144</v>
      </c>
      <c r="F243" s="39" t="s">
        <v>140</v>
      </c>
      <c r="G243" s="38">
        <v>1017.5</v>
      </c>
      <c r="H243" s="38">
        <v>925.6</v>
      </c>
    </row>
    <row r="244" spans="4:8" ht="12.75" customHeight="1">
      <c r="D244" s="41" t="s">
        <v>522</v>
      </c>
      <c r="E244" s="55" t="s">
        <v>148</v>
      </c>
      <c r="F244" s="39" t="s">
        <v>140</v>
      </c>
      <c r="G244" s="38">
        <v>2589.2599999999998</v>
      </c>
      <c r="H244" s="38">
        <v>925.6</v>
      </c>
    </row>
    <row r="245" spans="4:8" ht="12.75" customHeight="1">
      <c r="D245" s="41" t="s">
        <v>523</v>
      </c>
      <c r="E245" s="55" t="s">
        <v>151</v>
      </c>
      <c r="F245" s="39" t="s">
        <v>140</v>
      </c>
      <c r="G245" s="38">
        <v>1880.34</v>
      </c>
      <c r="H245" s="38">
        <v>925.6</v>
      </c>
    </row>
    <row r="246" spans="4:8" ht="12.75" customHeight="1">
      <c r="D246" s="41" t="s">
        <v>524</v>
      </c>
      <c r="E246" s="55" t="s">
        <v>154</v>
      </c>
      <c r="F246" s="39" t="s">
        <v>140</v>
      </c>
      <c r="G246" s="38">
        <v>1628</v>
      </c>
      <c r="H246" s="38">
        <v>925.6</v>
      </c>
    </row>
    <row r="247" spans="4:8" ht="12.75" customHeight="1">
      <c r="D247" s="41" t="s">
        <v>474</v>
      </c>
      <c r="E247" s="55" t="s">
        <v>208</v>
      </c>
      <c r="F247" s="39" t="s">
        <v>140</v>
      </c>
      <c r="G247" s="38">
        <v>2340.25</v>
      </c>
      <c r="H247" s="38">
        <v>925.6</v>
      </c>
    </row>
    <row r="248" spans="4:8" ht="12.75" customHeight="1">
      <c r="D248" s="41" t="s">
        <v>475</v>
      </c>
      <c r="E248" s="55" t="s">
        <v>210</v>
      </c>
      <c r="F248" s="39" t="s">
        <v>140</v>
      </c>
      <c r="G248" s="38">
        <v>1576.2</v>
      </c>
      <c r="H248" s="38">
        <v>925.6</v>
      </c>
    </row>
    <row r="249" spans="4:8" ht="12.75" customHeight="1">
      <c r="D249" s="41" t="s">
        <v>525</v>
      </c>
      <c r="E249" s="55" t="s">
        <v>212</v>
      </c>
      <c r="F249" s="39" t="s">
        <v>140</v>
      </c>
      <c r="G249" s="38">
        <v>1322.75</v>
      </c>
      <c r="H249" s="38">
        <v>925.6</v>
      </c>
    </row>
    <row r="250" spans="4:8" ht="4.5" customHeight="1">
      <c r="D250" s="74"/>
      <c r="E250" s="37"/>
      <c r="F250" s="37"/>
      <c r="G250" s="37"/>
      <c r="H250" s="62"/>
    </row>
    <row r="251" spans="4:8" ht="15" customHeight="1">
      <c r="D251" s="206" t="s">
        <v>500</v>
      </c>
      <c r="E251" s="37"/>
      <c r="F251" s="37"/>
      <c r="G251" s="37"/>
      <c r="H251" s="62"/>
    </row>
    <row r="252" spans="4:8" ht="12.75" customHeight="1">
      <c r="D252" s="41" t="s">
        <v>528</v>
      </c>
      <c r="E252" s="55" t="s">
        <v>145</v>
      </c>
      <c r="F252" s="39" t="s">
        <v>143</v>
      </c>
      <c r="G252" s="38">
        <v>2645.5</v>
      </c>
      <c r="H252" s="38">
        <v>1419.6000000000001</v>
      </c>
    </row>
    <row r="253" spans="4:8" ht="12.75" customHeight="1">
      <c r="D253" s="41" t="s">
        <v>526</v>
      </c>
      <c r="E253" s="55" t="s">
        <v>146</v>
      </c>
      <c r="F253" s="39" t="s">
        <v>143</v>
      </c>
      <c r="G253" s="38">
        <v>1628</v>
      </c>
      <c r="H253" s="38">
        <v>1419.6000000000001</v>
      </c>
    </row>
    <row r="254" spans="4:8" ht="12.75" customHeight="1">
      <c r="D254" s="41" t="s">
        <v>529</v>
      </c>
      <c r="E254" s="55" t="s">
        <v>149</v>
      </c>
      <c r="F254" s="39" t="s">
        <v>143</v>
      </c>
      <c r="G254" s="38">
        <v>4069.2599999999998</v>
      </c>
      <c r="H254" s="38">
        <v>1419.6000000000001</v>
      </c>
    </row>
    <row r="255" spans="4:8" ht="12.75" customHeight="1">
      <c r="D255" s="41" t="s">
        <v>527</v>
      </c>
      <c r="E255" s="55" t="s">
        <v>152</v>
      </c>
      <c r="F255" s="39" t="s">
        <v>143</v>
      </c>
      <c r="G255" s="38">
        <v>3508.34</v>
      </c>
      <c r="H255" s="38">
        <v>1419.6000000000001</v>
      </c>
    </row>
    <row r="256" spans="4:8" ht="12.75" customHeight="1">
      <c r="D256" s="41" t="s">
        <v>530</v>
      </c>
      <c r="E256" s="55" t="s">
        <v>155</v>
      </c>
      <c r="F256" s="39" t="s">
        <v>143</v>
      </c>
      <c r="G256" s="38">
        <v>3256</v>
      </c>
      <c r="H256" s="38">
        <v>1419.6000000000001</v>
      </c>
    </row>
    <row r="257" spans="4:8" ht="12.75" customHeight="1">
      <c r="D257" s="41" t="s">
        <v>476</v>
      </c>
      <c r="E257" s="55" t="s">
        <v>209</v>
      </c>
      <c r="F257" s="39" t="s">
        <v>143</v>
      </c>
      <c r="G257" s="38">
        <v>3968.25</v>
      </c>
      <c r="H257" s="38">
        <v>1419.6000000000001</v>
      </c>
    </row>
    <row r="258" spans="4:8" ht="12.75" customHeight="1">
      <c r="D258" s="41" t="s">
        <v>477</v>
      </c>
      <c r="E258" s="55" t="s">
        <v>211</v>
      </c>
      <c r="F258" s="39" t="s">
        <v>143</v>
      </c>
      <c r="G258" s="38">
        <v>3204.2</v>
      </c>
      <c r="H258" s="38">
        <v>1419.6000000000001</v>
      </c>
    </row>
    <row r="259" spans="4:8" ht="12.75" customHeight="1">
      <c r="D259" s="41" t="s">
        <v>531</v>
      </c>
      <c r="E259" s="55" t="s">
        <v>213</v>
      </c>
      <c r="F259" s="39" t="s">
        <v>143</v>
      </c>
      <c r="G259" s="38">
        <v>2950.75</v>
      </c>
      <c r="H259" s="38">
        <v>1419.6000000000001</v>
      </c>
    </row>
    <row r="260" spans="4:8" ht="12.75" customHeight="1">
      <c r="D260" s="74"/>
      <c r="E260" s="37"/>
      <c r="F260" s="37"/>
      <c r="G260" s="37"/>
      <c r="H260" s="62"/>
    </row>
    <row r="261" spans="4:8" ht="12.75" customHeight="1">
      <c r="D261" s="46" t="s">
        <v>546</v>
      </c>
      <c r="E261" s="37"/>
      <c r="F261" s="37"/>
      <c r="G261" s="37"/>
      <c r="H261" s="62"/>
    </row>
    <row r="262" spans="4:8" ht="4.5" customHeight="1">
      <c r="D262" s="74"/>
      <c r="E262" s="37"/>
      <c r="F262" s="37"/>
      <c r="G262" s="37"/>
      <c r="H262" s="62"/>
    </row>
    <row r="263" spans="4:8" ht="15" customHeight="1">
      <c r="D263" s="206" t="s">
        <v>494</v>
      </c>
      <c r="E263" s="37"/>
      <c r="F263" s="37"/>
      <c r="G263" s="37"/>
      <c r="H263" s="62"/>
    </row>
    <row r="264" spans="2:8" ht="12.75" customHeight="1">
      <c r="B264" s="242" t="s">
        <v>237</v>
      </c>
      <c r="C264" s="199"/>
      <c r="D264" s="41" t="s">
        <v>624</v>
      </c>
      <c r="E264" s="55" t="s">
        <v>434</v>
      </c>
      <c r="F264" s="39" t="s">
        <v>415</v>
      </c>
      <c r="G264" s="38">
        <v>203.5</v>
      </c>
      <c r="H264" s="38">
        <v>247</v>
      </c>
    </row>
    <row r="265" spans="2:8" ht="12.75" customHeight="1">
      <c r="B265" s="242" t="s">
        <v>237</v>
      </c>
      <c r="C265" s="199"/>
      <c r="D265" s="41" t="s">
        <v>625</v>
      </c>
      <c r="E265" s="55" t="s">
        <v>426</v>
      </c>
      <c r="F265" s="39" t="s">
        <v>415</v>
      </c>
      <c r="G265" s="38">
        <v>203.5</v>
      </c>
      <c r="H265" s="38">
        <v>247</v>
      </c>
    </row>
    <row r="266" spans="4:8" ht="4.5" customHeight="1">
      <c r="D266" s="74"/>
      <c r="E266" s="37"/>
      <c r="F266" s="37"/>
      <c r="G266" s="37"/>
      <c r="H266" s="62"/>
    </row>
    <row r="267" spans="4:8" ht="15" customHeight="1">
      <c r="D267" s="206" t="s">
        <v>495</v>
      </c>
      <c r="E267" s="37"/>
      <c r="F267" s="37"/>
      <c r="G267" s="37"/>
      <c r="H267" s="62"/>
    </row>
    <row r="268" spans="2:8" ht="12.75" customHeight="1">
      <c r="B268" s="242" t="s">
        <v>237</v>
      </c>
      <c r="C268" s="199"/>
      <c r="D268" s="41" t="s">
        <v>626</v>
      </c>
      <c r="E268" s="55" t="s">
        <v>438</v>
      </c>
      <c r="F268" s="39" t="s">
        <v>419</v>
      </c>
      <c r="G268" s="38">
        <v>1985.05</v>
      </c>
      <c r="H268" s="38">
        <v>1219.4</v>
      </c>
    </row>
    <row r="269" spans="4:8" ht="4.5" customHeight="1">
      <c r="D269" s="65"/>
      <c r="E269" s="37"/>
      <c r="F269" s="37"/>
      <c r="G269" s="37"/>
      <c r="H269" s="62"/>
    </row>
    <row r="270" spans="4:8" ht="15" customHeight="1">
      <c r="D270" s="206" t="s">
        <v>496</v>
      </c>
      <c r="E270" s="37"/>
      <c r="F270" s="37"/>
      <c r="G270" s="37"/>
      <c r="H270" s="62"/>
    </row>
    <row r="271" spans="2:8" ht="12.75" customHeight="1">
      <c r="B271" s="242" t="s">
        <v>237</v>
      </c>
      <c r="C271" s="199"/>
      <c r="D271" s="41" t="s">
        <v>627</v>
      </c>
      <c r="E271" s="55" t="s">
        <v>424</v>
      </c>
      <c r="F271" s="39" t="s">
        <v>421</v>
      </c>
      <c r="G271" s="38">
        <v>4834.05</v>
      </c>
      <c r="H271" s="38">
        <v>1775.15</v>
      </c>
    </row>
    <row r="272" spans="2:8" ht="12.75" customHeight="1">
      <c r="B272" s="242" t="s">
        <v>237</v>
      </c>
      <c r="C272" s="199"/>
      <c r="D272" s="41" t="s">
        <v>628</v>
      </c>
      <c r="E272" s="55" t="s">
        <v>429</v>
      </c>
      <c r="F272" s="39" t="s">
        <v>421</v>
      </c>
      <c r="G272" s="38">
        <v>4578.75</v>
      </c>
      <c r="H272" s="38">
        <v>1775.15</v>
      </c>
    </row>
    <row r="273" spans="2:8" ht="12.75" customHeight="1">
      <c r="B273" s="242" t="s">
        <v>237</v>
      </c>
      <c r="C273" s="199"/>
      <c r="D273" s="41" t="s">
        <v>629</v>
      </c>
      <c r="E273" s="55" t="s">
        <v>432</v>
      </c>
      <c r="F273" s="39" t="s">
        <v>421</v>
      </c>
      <c r="G273" s="38">
        <v>3052.5</v>
      </c>
      <c r="H273" s="38">
        <v>1775.15</v>
      </c>
    </row>
    <row r="274" spans="2:8" ht="12.75" customHeight="1">
      <c r="B274" s="242" t="s">
        <v>237</v>
      </c>
      <c r="C274" s="199"/>
      <c r="D274" s="41" t="s">
        <v>630</v>
      </c>
      <c r="E274" s="55" t="s">
        <v>427</v>
      </c>
      <c r="F274" s="39" t="s">
        <v>421</v>
      </c>
      <c r="G274" s="38">
        <v>3816.55</v>
      </c>
      <c r="H274" s="38">
        <v>1775.15</v>
      </c>
    </row>
    <row r="275" spans="2:8" ht="12.75" customHeight="1">
      <c r="B275" s="242" t="s">
        <v>237</v>
      </c>
      <c r="C275" s="199"/>
      <c r="D275" s="41" t="s">
        <v>631</v>
      </c>
      <c r="E275" s="55" t="s">
        <v>435</v>
      </c>
      <c r="F275" s="39" t="s">
        <v>421</v>
      </c>
      <c r="G275" s="38">
        <v>1781.55</v>
      </c>
      <c r="H275" s="38">
        <v>1775.15</v>
      </c>
    </row>
    <row r="276" spans="4:8" ht="4.5" customHeight="1">
      <c r="D276" s="74"/>
      <c r="E276" s="37"/>
      <c r="F276" s="37"/>
      <c r="G276" s="37"/>
      <c r="H276" s="62"/>
    </row>
    <row r="277" spans="4:8" ht="15" customHeight="1">
      <c r="D277" s="206" t="s">
        <v>497</v>
      </c>
      <c r="E277" s="37"/>
      <c r="F277" s="37"/>
      <c r="G277" s="37"/>
      <c r="H277" s="62"/>
    </row>
    <row r="278" spans="2:8" ht="12.75" customHeight="1">
      <c r="B278" s="242" t="s">
        <v>237</v>
      </c>
      <c r="C278" s="199"/>
      <c r="D278" s="41" t="s">
        <v>632</v>
      </c>
      <c r="E278" s="55" t="s">
        <v>425</v>
      </c>
      <c r="F278" s="39" t="s">
        <v>423</v>
      </c>
      <c r="G278" s="38">
        <v>9107.55</v>
      </c>
      <c r="H278" s="38">
        <v>3071.9</v>
      </c>
    </row>
    <row r="279" spans="2:8" ht="12.75" customHeight="1">
      <c r="B279" s="242" t="s">
        <v>237</v>
      </c>
      <c r="C279" s="199"/>
      <c r="D279" s="41" t="s">
        <v>617</v>
      </c>
      <c r="E279" s="55" t="s">
        <v>439</v>
      </c>
      <c r="F279" s="39" t="s">
        <v>423</v>
      </c>
      <c r="G279" s="38">
        <v>4273.5</v>
      </c>
      <c r="H279" s="38">
        <v>3071.9</v>
      </c>
    </row>
    <row r="280" spans="2:8" ht="12.75" customHeight="1">
      <c r="B280" s="242" t="s">
        <v>237</v>
      </c>
      <c r="C280" s="199"/>
      <c r="D280" s="41" t="s">
        <v>633</v>
      </c>
      <c r="E280" s="55" t="s">
        <v>430</v>
      </c>
      <c r="F280" s="39" t="s">
        <v>423</v>
      </c>
      <c r="G280" s="38">
        <v>8852.25</v>
      </c>
      <c r="H280" s="38">
        <v>3071.9</v>
      </c>
    </row>
    <row r="281" spans="2:8" ht="12.75" customHeight="1">
      <c r="B281" s="242" t="s">
        <v>237</v>
      </c>
      <c r="C281" s="199"/>
      <c r="D281" s="41" t="s">
        <v>634</v>
      </c>
      <c r="E281" s="55" t="s">
        <v>431</v>
      </c>
      <c r="F281" s="39" t="s">
        <v>423</v>
      </c>
      <c r="G281" s="38">
        <v>7326</v>
      </c>
      <c r="H281" s="38">
        <v>3071.9</v>
      </c>
    </row>
    <row r="282" spans="2:8" ht="12.75" customHeight="1">
      <c r="B282" s="242" t="s">
        <v>237</v>
      </c>
      <c r="C282" s="199"/>
      <c r="D282" s="41" t="s">
        <v>635</v>
      </c>
      <c r="E282" s="55" t="s">
        <v>433</v>
      </c>
      <c r="F282" s="39" t="s">
        <v>423</v>
      </c>
      <c r="G282" s="38">
        <v>3052.5</v>
      </c>
      <c r="H282" s="38">
        <v>3071.9</v>
      </c>
    </row>
    <row r="283" spans="2:8" ht="12.75" customHeight="1">
      <c r="B283" s="242" t="s">
        <v>237</v>
      </c>
      <c r="C283" s="199"/>
      <c r="D283" s="41" t="s">
        <v>636</v>
      </c>
      <c r="E283" s="55" t="s">
        <v>428</v>
      </c>
      <c r="F283" s="39" t="s">
        <v>423</v>
      </c>
      <c r="G283" s="38">
        <v>8090.05</v>
      </c>
      <c r="H283" s="38">
        <v>3071.9</v>
      </c>
    </row>
    <row r="284" spans="2:8" ht="12.75" customHeight="1">
      <c r="B284" s="242" t="s">
        <v>237</v>
      </c>
      <c r="C284" s="199"/>
      <c r="D284" s="41" t="s">
        <v>637</v>
      </c>
      <c r="E284" s="55" t="s">
        <v>436</v>
      </c>
      <c r="F284" s="39" t="s">
        <v>423</v>
      </c>
      <c r="G284" s="38">
        <v>6055.05</v>
      </c>
      <c r="H284" s="38">
        <v>3071.9</v>
      </c>
    </row>
    <row r="285" spans="2:8" ht="12.75" customHeight="1">
      <c r="B285" s="242" t="s">
        <v>237</v>
      </c>
      <c r="C285" s="199"/>
      <c r="D285" s="41" t="s">
        <v>638</v>
      </c>
      <c r="E285" s="55" t="s">
        <v>437</v>
      </c>
      <c r="F285" s="39" t="s">
        <v>423</v>
      </c>
      <c r="G285" s="38">
        <v>2238.5</v>
      </c>
      <c r="H285" s="38">
        <v>3071.9</v>
      </c>
    </row>
    <row r="286" spans="4:8" ht="12.75" customHeight="1">
      <c r="D286" s="74"/>
      <c r="E286" s="37"/>
      <c r="F286" s="37"/>
      <c r="G286" s="37"/>
      <c r="H286" s="62"/>
    </row>
    <row r="287" spans="4:8" ht="12.75" customHeight="1">
      <c r="D287" s="75" t="s">
        <v>468</v>
      </c>
      <c r="E287" s="37"/>
      <c r="F287" s="37"/>
      <c r="G287" s="35"/>
      <c r="H287" s="66"/>
    </row>
    <row r="288" spans="4:8" ht="4.5" customHeight="1">
      <c r="D288" s="50"/>
      <c r="E288" s="37"/>
      <c r="F288" s="37"/>
      <c r="G288" s="35"/>
      <c r="H288" s="66"/>
    </row>
    <row r="289" spans="4:8" ht="15" customHeight="1">
      <c r="D289" s="206" t="s">
        <v>486</v>
      </c>
      <c r="E289" s="37"/>
      <c r="F289" s="37"/>
      <c r="G289" s="37"/>
      <c r="H289" s="62"/>
    </row>
    <row r="290" spans="4:8" ht="12.75" customHeight="1">
      <c r="D290" s="41" t="s">
        <v>535</v>
      </c>
      <c r="E290" s="55" t="s">
        <v>117</v>
      </c>
      <c r="F290" s="39" t="s">
        <v>50</v>
      </c>
      <c r="G290" s="38">
        <v>765.16</v>
      </c>
      <c r="H290" s="38">
        <v>467.35</v>
      </c>
    </row>
    <row r="291" spans="4:8" ht="4.5" customHeight="1">
      <c r="D291" s="74"/>
      <c r="E291" s="37"/>
      <c r="F291" s="37"/>
      <c r="G291" s="37"/>
      <c r="H291" s="62"/>
    </row>
    <row r="292" spans="4:8" ht="15" customHeight="1">
      <c r="D292" s="206" t="s">
        <v>487</v>
      </c>
      <c r="E292" s="37"/>
      <c r="F292" s="37"/>
      <c r="G292" s="37"/>
      <c r="H292" s="62"/>
    </row>
    <row r="293" spans="4:8" ht="12.75" customHeight="1">
      <c r="D293" s="41" t="s">
        <v>536</v>
      </c>
      <c r="E293" s="55" t="s">
        <v>46</v>
      </c>
      <c r="F293" s="39" t="s">
        <v>51</v>
      </c>
      <c r="G293" s="38">
        <v>1017.5</v>
      </c>
      <c r="H293" s="38">
        <v>568.1</v>
      </c>
    </row>
    <row r="294" spans="4:8" ht="12.75" customHeight="1">
      <c r="D294" s="41" t="s">
        <v>537</v>
      </c>
      <c r="E294" s="55" t="s">
        <v>47</v>
      </c>
      <c r="F294" s="39" t="s">
        <v>51</v>
      </c>
      <c r="G294" s="38">
        <v>276.91</v>
      </c>
      <c r="H294" s="38">
        <v>568.1</v>
      </c>
    </row>
    <row r="295" spans="4:8" ht="4.5" customHeight="1">
      <c r="D295" s="74"/>
      <c r="E295" s="37"/>
      <c r="F295" s="37"/>
      <c r="G295" s="37"/>
      <c r="H295" s="62"/>
    </row>
    <row r="296" spans="4:8" ht="15" customHeight="1">
      <c r="D296" s="206" t="s">
        <v>555</v>
      </c>
      <c r="E296" s="37"/>
      <c r="F296" s="37"/>
      <c r="G296" s="37"/>
      <c r="H296" s="62"/>
    </row>
    <row r="297" spans="4:8" ht="12.75" customHeight="1">
      <c r="D297" s="41" t="s">
        <v>538</v>
      </c>
      <c r="E297" s="55" t="s">
        <v>48</v>
      </c>
      <c r="F297" s="39" t="s">
        <v>52</v>
      </c>
      <c r="G297" s="38">
        <v>294.15</v>
      </c>
      <c r="H297" s="38">
        <v>633.12</v>
      </c>
    </row>
    <row r="298" spans="4:8" ht="4.5" customHeight="1">
      <c r="D298" s="74"/>
      <c r="E298" s="37"/>
      <c r="F298" s="37"/>
      <c r="G298" s="37"/>
      <c r="H298" s="62"/>
    </row>
    <row r="299" spans="4:8" ht="15" customHeight="1">
      <c r="D299" s="206" t="s">
        <v>488</v>
      </c>
      <c r="E299" s="37"/>
      <c r="F299" s="37"/>
      <c r="G299" s="37"/>
      <c r="H299" s="62"/>
    </row>
    <row r="300" spans="4:8" ht="12.75" customHeight="1">
      <c r="D300" s="41" t="s">
        <v>479</v>
      </c>
      <c r="E300" s="55" t="s">
        <v>249</v>
      </c>
      <c r="F300" s="39" t="s">
        <v>215</v>
      </c>
      <c r="G300" s="38">
        <v>645.65</v>
      </c>
      <c r="H300" s="38">
        <v>215.8</v>
      </c>
    </row>
    <row r="301" spans="4:8" ht="12.75" customHeight="1">
      <c r="D301" s="41" t="s">
        <v>480</v>
      </c>
      <c r="E301" s="55" t="s">
        <v>220</v>
      </c>
      <c r="F301" s="39" t="s">
        <v>215</v>
      </c>
      <c r="G301" s="38">
        <v>305.25</v>
      </c>
      <c r="H301" s="38">
        <v>215.8</v>
      </c>
    </row>
    <row r="302" spans="4:8" ht="4.5" customHeight="1">
      <c r="D302" s="74"/>
      <c r="E302" s="37"/>
      <c r="F302" s="37"/>
      <c r="G302" s="37"/>
      <c r="H302" s="62"/>
    </row>
    <row r="303" spans="4:8" ht="15" customHeight="1">
      <c r="D303" s="206" t="s">
        <v>489</v>
      </c>
      <c r="E303" s="37"/>
      <c r="F303" s="37"/>
      <c r="G303" s="37"/>
      <c r="H303" s="62"/>
    </row>
    <row r="304" spans="4:8" ht="12.75" customHeight="1">
      <c r="D304" s="41" t="s">
        <v>481</v>
      </c>
      <c r="E304" s="55" t="s">
        <v>221</v>
      </c>
      <c r="F304" s="39" t="s">
        <v>217</v>
      </c>
      <c r="G304" s="38">
        <v>1071.15</v>
      </c>
      <c r="H304" s="38">
        <v>447.85</v>
      </c>
    </row>
    <row r="305" spans="4:8" ht="12.75" customHeight="1">
      <c r="D305" s="41" t="s">
        <v>482</v>
      </c>
      <c r="E305" s="55" t="s">
        <v>223</v>
      </c>
      <c r="F305" s="39" t="s">
        <v>217</v>
      </c>
      <c r="G305" s="38">
        <v>305.25</v>
      </c>
      <c r="H305" s="38">
        <v>447.85</v>
      </c>
    </row>
    <row r="306" spans="4:8" ht="12.75" customHeight="1">
      <c r="D306" s="41" t="s">
        <v>483</v>
      </c>
      <c r="E306" s="55" t="s">
        <v>247</v>
      </c>
      <c r="F306" s="39" t="s">
        <v>217</v>
      </c>
      <c r="G306" s="38">
        <v>1341.25</v>
      </c>
      <c r="H306" s="38">
        <v>447.85</v>
      </c>
    </row>
    <row r="307" spans="4:8" ht="12.75" customHeight="1">
      <c r="D307" s="41" t="s">
        <v>539</v>
      </c>
      <c r="E307" s="55" t="s">
        <v>226</v>
      </c>
      <c r="F307" s="39" t="s">
        <v>217</v>
      </c>
      <c r="G307" s="38">
        <v>765.9</v>
      </c>
      <c r="H307" s="38">
        <v>447.85</v>
      </c>
    </row>
    <row r="308" spans="4:8" ht="4.5" customHeight="1">
      <c r="D308" s="74"/>
      <c r="E308" s="37"/>
      <c r="F308" s="37"/>
      <c r="G308" s="37"/>
      <c r="H308" s="62"/>
    </row>
    <row r="309" spans="4:8" ht="15" customHeight="1">
      <c r="D309" s="206" t="s">
        <v>490</v>
      </c>
      <c r="E309" s="37"/>
      <c r="F309" s="37"/>
      <c r="G309" s="37"/>
      <c r="H309" s="62"/>
    </row>
    <row r="310" spans="4:8" ht="12.75" customHeight="1">
      <c r="D310" s="41" t="s">
        <v>540</v>
      </c>
      <c r="E310" s="55" t="s">
        <v>222</v>
      </c>
      <c r="F310" s="39" t="s">
        <v>219</v>
      </c>
      <c r="G310" s="38">
        <v>1322.75</v>
      </c>
      <c r="H310" s="38">
        <v>524.5500000000001</v>
      </c>
    </row>
    <row r="311" spans="4:8" ht="12.75" customHeight="1">
      <c r="D311" s="41" t="s">
        <v>541</v>
      </c>
      <c r="E311" s="55" t="s">
        <v>224</v>
      </c>
      <c r="F311" s="39" t="s">
        <v>219</v>
      </c>
      <c r="G311" s="38">
        <v>558.7</v>
      </c>
      <c r="H311" s="38">
        <v>524.5500000000001</v>
      </c>
    </row>
    <row r="312" spans="4:8" ht="12.75" customHeight="1">
      <c r="D312" s="41" t="s">
        <v>542</v>
      </c>
      <c r="E312" s="55" t="s">
        <v>225</v>
      </c>
      <c r="F312" s="39" t="s">
        <v>219</v>
      </c>
      <c r="G312" s="38">
        <v>305.25</v>
      </c>
      <c r="H312" s="38">
        <v>524.5500000000001</v>
      </c>
    </row>
    <row r="313" spans="4:8" ht="12.75" customHeight="1">
      <c r="D313" s="41" t="s">
        <v>543</v>
      </c>
      <c r="E313" s="55" t="s">
        <v>248</v>
      </c>
      <c r="F313" s="39" t="s">
        <v>219</v>
      </c>
      <c r="G313" s="38">
        <v>1570.65</v>
      </c>
      <c r="H313" s="38">
        <v>524.5500000000001</v>
      </c>
    </row>
    <row r="314" spans="4:8" ht="12.75" customHeight="1">
      <c r="D314" s="41" t="s">
        <v>544</v>
      </c>
      <c r="E314" s="55" t="s">
        <v>227</v>
      </c>
      <c r="F314" s="39" t="s">
        <v>219</v>
      </c>
      <c r="G314" s="38">
        <v>1017.5</v>
      </c>
      <c r="H314" s="38">
        <v>524.5500000000001</v>
      </c>
    </row>
    <row r="315" spans="4:8" ht="12.75" customHeight="1">
      <c r="D315" s="41" t="s">
        <v>545</v>
      </c>
      <c r="E315" s="55" t="s">
        <v>228</v>
      </c>
      <c r="F315" s="39" t="s">
        <v>219</v>
      </c>
      <c r="G315" s="38">
        <v>253.45</v>
      </c>
      <c r="H315" s="38">
        <v>524.5500000000001</v>
      </c>
    </row>
    <row r="316" spans="4:8" ht="4.5" customHeight="1">
      <c r="D316" s="74"/>
      <c r="E316" s="37"/>
      <c r="F316" s="37"/>
      <c r="G316" s="37"/>
      <c r="H316" s="62"/>
    </row>
    <row r="317" spans="4:8" ht="15" customHeight="1">
      <c r="D317" s="206" t="s">
        <v>491</v>
      </c>
      <c r="E317" s="37"/>
      <c r="F317" s="37"/>
      <c r="G317" s="37"/>
      <c r="H317" s="62"/>
    </row>
    <row r="318" spans="4:8" ht="12.75" customHeight="1">
      <c r="D318" s="41" t="s">
        <v>639</v>
      </c>
      <c r="E318" s="55" t="s">
        <v>270</v>
      </c>
      <c r="F318" s="39" t="s">
        <v>269</v>
      </c>
      <c r="G318" s="38">
        <v>3605.65</v>
      </c>
      <c r="H318" s="38">
        <v>1234.35</v>
      </c>
    </row>
    <row r="319" spans="4:8" ht="12.75" customHeight="1">
      <c r="D319" s="41" t="s">
        <v>640</v>
      </c>
      <c r="E319" s="55" t="s">
        <v>271</v>
      </c>
      <c r="F319" s="39" t="s">
        <v>269</v>
      </c>
      <c r="G319" s="38">
        <v>2238.5</v>
      </c>
      <c r="H319" s="38">
        <v>1234.35</v>
      </c>
    </row>
    <row r="320" spans="4:8" ht="4.5" customHeight="1">
      <c r="D320" s="74"/>
      <c r="E320" s="37"/>
      <c r="F320" s="37"/>
      <c r="G320" s="37"/>
      <c r="H320" s="62"/>
    </row>
    <row r="321" spans="4:8" ht="15" customHeight="1">
      <c r="D321" s="206" t="s">
        <v>492</v>
      </c>
      <c r="E321" s="37"/>
      <c r="F321" s="37"/>
      <c r="G321" s="37"/>
      <c r="H321" s="62"/>
    </row>
    <row r="322" spans="2:8" ht="12.75" customHeight="1">
      <c r="B322" s="242" t="s">
        <v>237</v>
      </c>
      <c r="C322" s="199"/>
      <c r="D322" s="41" t="s">
        <v>641</v>
      </c>
      <c r="E322" s="55" t="s">
        <v>377</v>
      </c>
      <c r="F322" s="39" t="s">
        <v>374</v>
      </c>
      <c r="G322" s="38">
        <v>7120.65</v>
      </c>
      <c r="H322" s="38">
        <v>2407.6</v>
      </c>
    </row>
    <row r="323" spans="2:8" ht="12.75" customHeight="1">
      <c r="B323" s="242" t="s">
        <v>237</v>
      </c>
      <c r="C323" s="199"/>
      <c r="D323" s="41" t="s">
        <v>642</v>
      </c>
      <c r="E323" s="55" t="s">
        <v>373</v>
      </c>
      <c r="F323" s="39" t="s">
        <v>374</v>
      </c>
      <c r="G323" s="38">
        <v>6105</v>
      </c>
      <c r="H323" s="38">
        <v>2407.6</v>
      </c>
    </row>
    <row r="324" spans="4:8" ht="4.5" customHeight="1">
      <c r="D324" s="74"/>
      <c r="E324" s="37"/>
      <c r="F324" s="37"/>
      <c r="G324" s="37"/>
      <c r="H324" s="62"/>
    </row>
    <row r="325" spans="4:8" ht="15" customHeight="1">
      <c r="D325" s="206" t="s">
        <v>493</v>
      </c>
      <c r="E325" s="37"/>
      <c r="F325" s="37"/>
      <c r="G325" s="37"/>
      <c r="H325" s="62"/>
    </row>
    <row r="326" spans="2:8" ht="12.75" customHeight="1">
      <c r="B326" s="242" t="s">
        <v>237</v>
      </c>
      <c r="C326" s="199"/>
      <c r="D326" s="41" t="s">
        <v>644</v>
      </c>
      <c r="E326" s="55" t="s">
        <v>378</v>
      </c>
      <c r="F326" s="39" t="s">
        <v>376</v>
      </c>
      <c r="G326" s="38">
        <v>8600.65</v>
      </c>
      <c r="H326" s="38">
        <v>2901.6</v>
      </c>
    </row>
    <row r="327" spans="2:8" ht="12.75" customHeight="1">
      <c r="B327" s="242" t="s">
        <v>237</v>
      </c>
      <c r="C327" s="199"/>
      <c r="D327" s="41" t="s">
        <v>643</v>
      </c>
      <c r="E327" s="55" t="s">
        <v>375</v>
      </c>
      <c r="F327" s="39" t="s">
        <v>376</v>
      </c>
      <c r="G327" s="38">
        <v>7733</v>
      </c>
      <c r="H327" s="38">
        <v>2901.6</v>
      </c>
    </row>
    <row r="328" spans="4:8" ht="4.5" customHeight="1">
      <c r="D328" s="74"/>
      <c r="E328" s="37"/>
      <c r="F328" s="37"/>
      <c r="G328" s="37"/>
      <c r="H328" s="62"/>
    </row>
    <row r="329" spans="4:8" ht="15" customHeight="1">
      <c r="D329" s="206" t="s">
        <v>462</v>
      </c>
      <c r="E329" s="37"/>
      <c r="F329" s="37"/>
      <c r="G329" s="37"/>
      <c r="H329" s="62"/>
    </row>
    <row r="330" spans="4:9" ht="12.75" customHeight="1">
      <c r="D330" s="41" t="s">
        <v>484</v>
      </c>
      <c r="E330" s="55" t="s">
        <v>231</v>
      </c>
      <c r="F330" s="39" t="s">
        <v>230</v>
      </c>
      <c r="G330" s="38">
        <v>1628</v>
      </c>
      <c r="H330" s="38">
        <v>555.0999999999999</v>
      </c>
      <c r="I330" s="237" t="s">
        <v>156</v>
      </c>
    </row>
    <row r="331" spans="4:8" ht="4.5" customHeight="1">
      <c r="D331" s="74"/>
      <c r="E331" s="37"/>
      <c r="F331" s="37"/>
      <c r="G331" s="37"/>
      <c r="H331" s="62"/>
    </row>
    <row r="332" spans="4:8" ht="15" customHeight="1">
      <c r="D332" s="206" t="s">
        <v>463</v>
      </c>
      <c r="E332" s="37"/>
      <c r="F332" s="37"/>
      <c r="G332" s="35"/>
      <c r="H332" s="66"/>
    </row>
    <row r="333" spans="4:8" ht="12.75" customHeight="1">
      <c r="D333" s="41" t="s">
        <v>478</v>
      </c>
      <c r="E333" s="55" t="s">
        <v>246</v>
      </c>
      <c r="F333" s="39" t="s">
        <v>245</v>
      </c>
      <c r="G333" s="38">
        <v>2713.95</v>
      </c>
      <c r="H333" s="38">
        <v>925.6</v>
      </c>
    </row>
    <row r="334" spans="4:8" ht="4.5" customHeight="1">
      <c r="D334" s="74"/>
      <c r="E334" s="37"/>
      <c r="F334" s="37"/>
      <c r="G334" s="37"/>
      <c r="H334" s="62"/>
    </row>
    <row r="335" spans="4:8" ht="15" customHeight="1">
      <c r="D335" s="206" t="s">
        <v>449</v>
      </c>
      <c r="E335" s="37"/>
      <c r="F335" s="37"/>
      <c r="G335" s="37"/>
      <c r="H335" s="62"/>
    </row>
    <row r="336" spans="2:8" ht="12.75" customHeight="1">
      <c r="B336" s="242" t="s">
        <v>237</v>
      </c>
      <c r="C336" s="199"/>
      <c r="D336" s="41" t="s">
        <v>645</v>
      </c>
      <c r="E336" s="55" t="s">
        <v>383</v>
      </c>
      <c r="F336" s="39" t="s">
        <v>380</v>
      </c>
      <c r="G336" s="38">
        <v>610.5</v>
      </c>
      <c r="H336" s="38">
        <v>555.75</v>
      </c>
    </row>
    <row r="337" spans="4:8" ht="12.75" customHeight="1">
      <c r="D337" s="74"/>
      <c r="E337" s="37"/>
      <c r="F337" s="37"/>
      <c r="G337" s="37"/>
      <c r="H337" s="62"/>
    </row>
    <row r="338" spans="4:8" ht="12.75" customHeight="1">
      <c r="D338" s="75" t="s">
        <v>469</v>
      </c>
      <c r="E338" s="37"/>
      <c r="F338" s="37"/>
      <c r="G338" s="37"/>
      <c r="H338" s="62"/>
    </row>
    <row r="339" spans="4:8" ht="4.5" customHeight="1">
      <c r="D339" s="74"/>
      <c r="E339" s="37"/>
      <c r="F339" s="37"/>
      <c r="G339" s="37"/>
      <c r="H339" s="62"/>
    </row>
    <row r="340" spans="4:8" ht="15" customHeight="1">
      <c r="D340" s="206" t="s">
        <v>74</v>
      </c>
      <c r="E340" s="37"/>
      <c r="F340" s="37"/>
      <c r="G340" s="35"/>
      <c r="H340" s="66"/>
    </row>
    <row r="341" spans="4:8" ht="12.75" customHeight="1">
      <c r="D341" s="41" t="s">
        <v>485</v>
      </c>
      <c r="E341" s="55" t="s">
        <v>286</v>
      </c>
      <c r="F341" s="39" t="s">
        <v>53</v>
      </c>
      <c r="G341" s="38">
        <v>44.03</v>
      </c>
      <c r="H341" s="38">
        <v>30.55</v>
      </c>
    </row>
    <row r="342" spans="4:8" ht="15" customHeight="1" thickBot="1">
      <c r="D342" s="36"/>
      <c r="E342" s="73"/>
      <c r="F342" s="73"/>
      <c r="G342" s="73"/>
      <c r="H342" s="47"/>
    </row>
    <row r="343" spans="4:8" ht="12.75" customHeight="1">
      <c r="D343" s="49"/>
      <c r="E343" s="49"/>
      <c r="F343" s="49"/>
      <c r="G343" s="49"/>
      <c r="H343" s="49"/>
    </row>
    <row r="344" spans="4:8" ht="12.75" customHeight="1">
      <c r="D344" s="49"/>
      <c r="E344" s="49"/>
      <c r="F344" s="49"/>
      <c r="G344" s="49"/>
      <c r="H344" s="49"/>
    </row>
    <row r="345" spans="4:8" ht="12.75" customHeight="1" thickBot="1">
      <c r="D345" s="49"/>
      <c r="E345" s="49"/>
      <c r="F345" s="49"/>
      <c r="G345" s="49"/>
      <c r="H345" s="49"/>
    </row>
    <row r="346" spans="4:6" ht="21" customHeight="1" thickBot="1">
      <c r="D346" s="417" t="s">
        <v>101</v>
      </c>
      <c r="E346" s="418"/>
      <c r="F346" s="419"/>
    </row>
    <row r="347" spans="4:10" ht="12.75" customHeight="1" thickBot="1">
      <c r="D347" s="125" t="s">
        <v>15</v>
      </c>
      <c r="E347" s="43" t="s">
        <v>22</v>
      </c>
      <c r="F347" s="239" t="s">
        <v>250</v>
      </c>
      <c r="G347" s="49"/>
      <c r="H347" s="49"/>
      <c r="I347" s="78"/>
      <c r="J347" s="78"/>
    </row>
    <row r="348" spans="4:10" ht="4.5" customHeight="1">
      <c r="D348" s="65"/>
      <c r="E348" s="48"/>
      <c r="F348" s="40"/>
      <c r="G348" s="49"/>
      <c r="H348" s="49"/>
      <c r="I348" s="78"/>
      <c r="J348" s="78"/>
    </row>
    <row r="349" spans="4:10" ht="15" customHeight="1">
      <c r="D349" s="70" t="s">
        <v>443</v>
      </c>
      <c r="E349" s="48"/>
      <c r="F349" s="40"/>
      <c r="G349" s="49"/>
      <c r="H349" s="49"/>
      <c r="I349" s="78"/>
      <c r="J349" s="78"/>
    </row>
    <row r="350" spans="4:10" ht="12.75" customHeight="1">
      <c r="D350" s="90" t="s">
        <v>450</v>
      </c>
      <c r="E350" s="91" t="s">
        <v>385</v>
      </c>
      <c r="F350" s="92">
        <v>6.5</v>
      </c>
      <c r="G350" s="49"/>
      <c r="H350" s="49"/>
      <c r="I350" s="78"/>
      <c r="J350" s="78"/>
    </row>
    <row r="351" spans="4:10" ht="12.75" customHeight="1">
      <c r="D351" s="90" t="s">
        <v>451</v>
      </c>
      <c r="E351" s="91" t="s">
        <v>387</v>
      </c>
      <c r="F351" s="92">
        <v>6.5</v>
      </c>
      <c r="G351" s="49"/>
      <c r="H351" s="49"/>
      <c r="I351" s="78"/>
      <c r="J351" s="78"/>
    </row>
    <row r="352" spans="4:10" ht="12.75" customHeight="1">
      <c r="D352" s="90" t="s">
        <v>452</v>
      </c>
      <c r="E352" s="91" t="s">
        <v>389</v>
      </c>
      <c r="F352" s="92">
        <v>6.5</v>
      </c>
      <c r="G352" s="49"/>
      <c r="H352" s="49"/>
      <c r="I352" s="78"/>
      <c r="J352" s="78"/>
    </row>
    <row r="353" spans="4:10" ht="12.75" customHeight="1">
      <c r="D353" s="90" t="s">
        <v>453</v>
      </c>
      <c r="E353" s="91" t="s">
        <v>391</v>
      </c>
      <c r="F353" s="92">
        <v>6.5</v>
      </c>
      <c r="G353" s="49"/>
      <c r="H353" s="49"/>
      <c r="I353" s="78"/>
      <c r="J353" s="78"/>
    </row>
    <row r="354" spans="4:10" ht="12.75" customHeight="1">
      <c r="D354" s="90" t="s">
        <v>454</v>
      </c>
      <c r="E354" s="91" t="s">
        <v>393</v>
      </c>
      <c r="F354" s="92">
        <v>8.45</v>
      </c>
      <c r="G354" s="49"/>
      <c r="H354" s="49"/>
      <c r="I354" s="78"/>
      <c r="J354" s="78"/>
    </row>
    <row r="355" spans="4:10" ht="12.75" customHeight="1">
      <c r="D355" s="90" t="s">
        <v>455</v>
      </c>
      <c r="E355" s="91" t="s">
        <v>395</v>
      </c>
      <c r="F355" s="92">
        <v>11.05</v>
      </c>
      <c r="G355" s="49"/>
      <c r="H355" s="49"/>
      <c r="I355" s="78"/>
      <c r="J355" s="78"/>
    </row>
    <row r="356" spans="4:10" ht="12.75" customHeight="1">
      <c r="D356" s="90" t="s">
        <v>456</v>
      </c>
      <c r="E356" s="91" t="s">
        <v>397</v>
      </c>
      <c r="F356" s="93">
        <v>16.25</v>
      </c>
      <c r="G356" s="49"/>
      <c r="H356" s="49"/>
      <c r="I356" s="78"/>
      <c r="J356" s="78"/>
    </row>
    <row r="357" spans="4:10" ht="4.5" customHeight="1">
      <c r="D357" s="65"/>
      <c r="E357" s="48"/>
      <c r="F357" s="40"/>
      <c r="G357" s="49"/>
      <c r="H357" s="49"/>
      <c r="I357" s="78"/>
      <c r="J357" s="78"/>
    </row>
    <row r="358" spans="4:10" ht="15" customHeight="1">
      <c r="D358" s="70" t="s">
        <v>69</v>
      </c>
      <c r="E358" s="48"/>
      <c r="F358" s="63"/>
      <c r="G358" s="49"/>
      <c r="H358" s="49"/>
      <c r="I358" s="78"/>
      <c r="J358" s="78"/>
    </row>
    <row r="359" spans="4:10" ht="12.75" customHeight="1">
      <c r="D359" s="90" t="s">
        <v>162</v>
      </c>
      <c r="E359" s="91" t="s">
        <v>31</v>
      </c>
      <c r="F359" s="93">
        <v>85.8</v>
      </c>
      <c r="G359" s="49"/>
      <c r="H359" s="49"/>
      <c r="I359" s="78"/>
      <c r="J359" s="78"/>
    </row>
    <row r="360" spans="4:10" ht="4.5" customHeight="1">
      <c r="D360" s="65"/>
      <c r="E360" s="48"/>
      <c r="F360" s="63"/>
      <c r="G360" s="49"/>
      <c r="H360" s="49"/>
      <c r="I360" s="78"/>
      <c r="J360" s="78"/>
    </row>
    <row r="361" spans="4:10" ht="15" customHeight="1">
      <c r="D361" s="206" t="s">
        <v>70</v>
      </c>
      <c r="E361" s="48"/>
      <c r="F361" s="63"/>
      <c r="G361" s="49"/>
      <c r="H361" s="49"/>
      <c r="I361" s="78"/>
      <c r="J361" s="78"/>
    </row>
    <row r="362" spans="4:10" ht="12.75" customHeight="1">
      <c r="D362" s="90" t="s">
        <v>158</v>
      </c>
      <c r="E362" s="91" t="s">
        <v>232</v>
      </c>
      <c r="F362" s="93">
        <v>16.25</v>
      </c>
      <c r="G362" s="49"/>
      <c r="H362" s="49"/>
      <c r="I362" s="78"/>
      <c r="J362" s="78"/>
    </row>
    <row r="363" spans="4:10" ht="4.5" customHeight="1">
      <c r="D363" s="65"/>
      <c r="E363" s="48"/>
      <c r="F363" s="63"/>
      <c r="G363" s="49"/>
      <c r="H363" s="49"/>
      <c r="I363" s="78"/>
      <c r="J363" s="78"/>
    </row>
    <row r="364" spans="4:10" ht="15" customHeight="1">
      <c r="D364" s="206" t="s">
        <v>440</v>
      </c>
      <c r="E364" s="48"/>
      <c r="F364" s="40"/>
      <c r="G364" s="49"/>
      <c r="H364" s="49"/>
      <c r="I364" s="78"/>
      <c r="J364" s="78"/>
    </row>
    <row r="365" spans="4:10" ht="12.75" customHeight="1">
      <c r="D365" s="90" t="s">
        <v>569</v>
      </c>
      <c r="E365" s="91" t="s">
        <v>341</v>
      </c>
      <c r="F365" s="93">
        <v>3396.25</v>
      </c>
      <c r="G365" s="49"/>
      <c r="H365" s="49"/>
      <c r="I365" s="78"/>
      <c r="J365" s="78"/>
    </row>
    <row r="366" spans="4:10" ht="4.5" customHeight="1">
      <c r="D366" s="65"/>
      <c r="E366" s="48"/>
      <c r="F366" s="40"/>
      <c r="G366" s="49"/>
      <c r="H366" s="49"/>
      <c r="I366" s="78"/>
      <c r="J366" s="78"/>
    </row>
    <row r="367" spans="4:10" ht="15" customHeight="1">
      <c r="D367" s="206" t="s">
        <v>188</v>
      </c>
      <c r="E367" s="48"/>
      <c r="F367" s="63"/>
      <c r="G367" s="49"/>
      <c r="H367" s="49"/>
      <c r="I367" s="78"/>
      <c r="J367" s="78"/>
    </row>
    <row r="368" spans="4:10" ht="12.75" customHeight="1">
      <c r="D368" s="90" t="s">
        <v>570</v>
      </c>
      <c r="E368" s="91" t="s">
        <v>347</v>
      </c>
      <c r="F368" s="92">
        <v>234.65</v>
      </c>
      <c r="G368" s="49"/>
      <c r="H368" s="49"/>
      <c r="I368" s="78"/>
      <c r="J368" s="78"/>
    </row>
    <row r="369" spans="4:10" ht="12.75" customHeight="1">
      <c r="D369" s="90" t="s">
        <v>571</v>
      </c>
      <c r="E369" s="91" t="s">
        <v>349</v>
      </c>
      <c r="F369" s="92">
        <v>2346.5</v>
      </c>
      <c r="G369" s="49"/>
      <c r="H369" s="49"/>
      <c r="I369" s="78"/>
      <c r="J369" s="78"/>
    </row>
    <row r="370" spans="4:10" ht="12.75" customHeight="1">
      <c r="D370" s="90" t="s">
        <v>572</v>
      </c>
      <c r="E370" s="91" t="s">
        <v>300</v>
      </c>
      <c r="F370" s="92">
        <v>308.75</v>
      </c>
      <c r="G370" s="49"/>
      <c r="H370" s="49"/>
      <c r="I370" s="78"/>
      <c r="J370" s="78"/>
    </row>
    <row r="371" spans="4:10" ht="12.75" customHeight="1">
      <c r="D371" s="90" t="s">
        <v>573</v>
      </c>
      <c r="E371" s="91" t="s">
        <v>302</v>
      </c>
      <c r="F371" s="92">
        <v>3087.5</v>
      </c>
      <c r="G371" s="49"/>
      <c r="H371" s="49"/>
      <c r="I371" s="78"/>
      <c r="J371" s="78"/>
    </row>
    <row r="372" spans="4:10" ht="12.75" customHeight="1">
      <c r="D372" s="90" t="s">
        <v>574</v>
      </c>
      <c r="E372" s="91" t="s">
        <v>304</v>
      </c>
      <c r="F372" s="92">
        <v>494</v>
      </c>
      <c r="G372" s="49"/>
      <c r="H372" s="49"/>
      <c r="I372" s="78"/>
      <c r="J372" s="78"/>
    </row>
    <row r="373" spans="4:10" ht="12.75" customHeight="1">
      <c r="D373" s="90" t="s">
        <v>575</v>
      </c>
      <c r="E373" s="91" t="s">
        <v>306</v>
      </c>
      <c r="F373" s="92">
        <v>4940</v>
      </c>
      <c r="G373" s="49"/>
      <c r="H373" s="49"/>
      <c r="I373" s="78"/>
      <c r="J373" s="78"/>
    </row>
    <row r="374" spans="4:10" ht="12.75" customHeight="1">
      <c r="D374" s="90" t="s">
        <v>576</v>
      </c>
      <c r="E374" s="91" t="s">
        <v>308</v>
      </c>
      <c r="F374" s="92">
        <v>308.75</v>
      </c>
      <c r="G374" s="49"/>
      <c r="H374" s="49"/>
      <c r="I374" s="78"/>
      <c r="J374" s="78"/>
    </row>
    <row r="375" spans="4:10" ht="12.75" customHeight="1">
      <c r="D375" s="90" t="s">
        <v>577</v>
      </c>
      <c r="E375" s="91" t="s">
        <v>310</v>
      </c>
      <c r="F375" s="92">
        <v>3087.5</v>
      </c>
      <c r="G375" s="49"/>
      <c r="H375" s="49"/>
      <c r="I375" s="78"/>
      <c r="J375" s="78"/>
    </row>
    <row r="376" spans="4:10" ht="12.75" customHeight="1">
      <c r="D376" s="90" t="s">
        <v>578</v>
      </c>
      <c r="E376" s="91" t="s">
        <v>312</v>
      </c>
      <c r="F376" s="92">
        <v>617.5</v>
      </c>
      <c r="G376" s="49"/>
      <c r="H376" s="49"/>
      <c r="I376" s="78"/>
      <c r="J376" s="78"/>
    </row>
    <row r="377" spans="4:10" ht="12.75" customHeight="1">
      <c r="D377" s="90" t="s">
        <v>579</v>
      </c>
      <c r="E377" s="91" t="s">
        <v>314</v>
      </c>
      <c r="F377" s="92">
        <v>6175</v>
      </c>
      <c r="G377" s="49"/>
      <c r="H377" s="49"/>
      <c r="I377" s="78"/>
      <c r="J377" s="78"/>
    </row>
    <row r="378" spans="4:10" ht="12.75" customHeight="1">
      <c r="D378" s="90" t="s">
        <v>580</v>
      </c>
      <c r="E378" s="91" t="s">
        <v>316</v>
      </c>
      <c r="F378" s="92">
        <v>370.5</v>
      </c>
      <c r="G378" s="49"/>
      <c r="H378" s="49"/>
      <c r="I378" s="78"/>
      <c r="J378" s="78"/>
    </row>
    <row r="379" spans="4:10" ht="12.75" customHeight="1">
      <c r="D379" s="90" t="s">
        <v>581</v>
      </c>
      <c r="E379" s="91" t="s">
        <v>318</v>
      </c>
      <c r="F379" s="93">
        <v>3705</v>
      </c>
      <c r="G379" s="49"/>
      <c r="H379" s="49"/>
      <c r="I379" s="78"/>
      <c r="J379" s="78"/>
    </row>
    <row r="380" spans="4:10" ht="4.5" customHeight="1">
      <c r="D380" s="65"/>
      <c r="E380" s="48"/>
      <c r="F380" s="40"/>
      <c r="G380" s="49"/>
      <c r="H380" s="49"/>
      <c r="I380" s="78"/>
      <c r="J380" s="78"/>
    </row>
    <row r="381" spans="4:10" ht="15" customHeight="1">
      <c r="D381" s="206" t="s">
        <v>441</v>
      </c>
      <c r="E381" s="48"/>
      <c r="F381" s="63"/>
      <c r="G381" s="49"/>
      <c r="H381" s="49"/>
      <c r="I381" s="78"/>
      <c r="J381" s="78"/>
    </row>
    <row r="382" spans="4:10" ht="12.75" customHeight="1">
      <c r="D382" s="90" t="s">
        <v>582</v>
      </c>
      <c r="E382" s="91" t="s">
        <v>343</v>
      </c>
      <c r="F382" s="92">
        <v>61.75</v>
      </c>
      <c r="G382" s="49"/>
      <c r="H382" s="49"/>
      <c r="I382" s="78"/>
      <c r="J382" s="78"/>
    </row>
    <row r="383" spans="4:10" ht="12.75" customHeight="1">
      <c r="D383" s="90" t="s">
        <v>583</v>
      </c>
      <c r="E383" s="91" t="s">
        <v>345</v>
      </c>
      <c r="F383" s="93">
        <v>617.5</v>
      </c>
      <c r="G383" s="49"/>
      <c r="H383" s="49"/>
      <c r="I383" s="78"/>
      <c r="J383" s="78"/>
    </row>
    <row r="384" spans="4:10" ht="4.5" customHeight="1">
      <c r="D384" s="65"/>
      <c r="E384" s="48"/>
      <c r="F384" s="63"/>
      <c r="G384" s="49"/>
      <c r="H384" s="49"/>
      <c r="I384" s="78"/>
      <c r="J384" s="78"/>
    </row>
    <row r="385" spans="4:10" ht="15" customHeight="1">
      <c r="D385" s="206" t="s">
        <v>203</v>
      </c>
      <c r="E385" s="48"/>
      <c r="F385" s="63"/>
      <c r="G385" s="49"/>
      <c r="H385" s="49"/>
      <c r="I385" s="78"/>
      <c r="J385" s="78"/>
    </row>
    <row r="386" spans="4:10" ht="12.75" customHeight="1">
      <c r="D386" s="90" t="s">
        <v>584</v>
      </c>
      <c r="E386" s="91" t="s">
        <v>205</v>
      </c>
      <c r="F386" s="92">
        <v>55575</v>
      </c>
      <c r="G386" s="49"/>
      <c r="H386" s="49"/>
      <c r="I386" s="78"/>
      <c r="J386" s="78"/>
    </row>
    <row r="387" spans="4:10" ht="12.75" customHeight="1">
      <c r="D387" s="90" t="s">
        <v>274</v>
      </c>
      <c r="E387" s="91" t="s">
        <v>279</v>
      </c>
      <c r="F387" s="92">
        <v>9262.5</v>
      </c>
      <c r="G387" s="49"/>
      <c r="H387" s="49"/>
      <c r="I387" s="78"/>
      <c r="J387" s="78"/>
    </row>
    <row r="388" spans="4:10" ht="12.75" customHeight="1">
      <c r="D388" s="90" t="s">
        <v>275</v>
      </c>
      <c r="E388" s="91" t="s">
        <v>281</v>
      </c>
      <c r="F388" s="92">
        <v>2778.75</v>
      </c>
      <c r="G388" s="49"/>
      <c r="H388" s="49"/>
      <c r="I388" s="78"/>
      <c r="J388" s="78"/>
    </row>
    <row r="389" spans="4:10" ht="12.75" customHeight="1">
      <c r="D389" s="90" t="s">
        <v>585</v>
      </c>
      <c r="E389" s="91" t="s">
        <v>362</v>
      </c>
      <c r="F389" s="92">
        <v>308.75</v>
      </c>
      <c r="G389" s="49"/>
      <c r="H389" s="49"/>
      <c r="I389" s="78"/>
      <c r="J389" s="78"/>
    </row>
    <row r="390" spans="4:10" ht="12.75" customHeight="1">
      <c r="D390" s="90" t="s">
        <v>586</v>
      </c>
      <c r="E390" s="91" t="s">
        <v>283</v>
      </c>
      <c r="F390" s="92">
        <v>37050</v>
      </c>
      <c r="G390" s="49"/>
      <c r="H390" s="49"/>
      <c r="I390" s="78"/>
      <c r="J390" s="78"/>
    </row>
    <row r="391" spans="4:10" ht="12.75" customHeight="1">
      <c r="D391" s="90" t="s">
        <v>276</v>
      </c>
      <c r="E391" s="91" t="s">
        <v>285</v>
      </c>
      <c r="F391" s="92">
        <v>7410</v>
      </c>
      <c r="G391" s="49"/>
      <c r="H391" s="49"/>
      <c r="I391" s="78"/>
      <c r="J391" s="78"/>
    </row>
    <row r="392" spans="4:10" ht="12.75" customHeight="1">
      <c r="D392" s="90" t="s">
        <v>277</v>
      </c>
      <c r="E392" s="91" t="s">
        <v>273</v>
      </c>
      <c r="F392" s="93">
        <v>2778.75</v>
      </c>
      <c r="G392" s="49"/>
      <c r="H392" s="49"/>
      <c r="I392" s="78"/>
      <c r="J392" s="78"/>
    </row>
    <row r="393" spans="4:10" ht="4.5" customHeight="1">
      <c r="D393" s="65"/>
      <c r="E393" s="48"/>
      <c r="F393" s="63"/>
      <c r="G393" s="49"/>
      <c r="H393" s="49"/>
      <c r="I393" s="78"/>
      <c r="J393" s="78"/>
    </row>
    <row r="394" spans="4:10" ht="15" customHeight="1">
      <c r="D394" s="206" t="s">
        <v>287</v>
      </c>
      <c r="E394" s="48"/>
      <c r="F394" s="63"/>
      <c r="G394" s="49"/>
      <c r="H394" s="49"/>
      <c r="I394" s="78"/>
      <c r="J394" s="78"/>
    </row>
    <row r="395" spans="4:10" ht="12.75" customHeight="1">
      <c r="D395" s="90" t="s">
        <v>331</v>
      </c>
      <c r="E395" s="91" t="s">
        <v>289</v>
      </c>
      <c r="F395" s="92">
        <v>740.35</v>
      </c>
      <c r="G395" s="49"/>
      <c r="H395" s="49"/>
      <c r="I395" s="78"/>
      <c r="J395" s="78"/>
    </row>
    <row r="396" spans="4:10" ht="12.75" customHeight="1">
      <c r="D396" s="90" t="s">
        <v>332</v>
      </c>
      <c r="E396" s="91" t="s">
        <v>291</v>
      </c>
      <c r="F396" s="93">
        <v>431.6</v>
      </c>
      <c r="G396" s="49"/>
      <c r="H396" s="49"/>
      <c r="I396" s="78"/>
      <c r="J396" s="78"/>
    </row>
    <row r="397" spans="4:10" ht="4.5" customHeight="1">
      <c r="D397" s="65"/>
      <c r="E397" s="48"/>
      <c r="F397" s="63"/>
      <c r="G397" s="49"/>
      <c r="H397" s="49"/>
      <c r="I397" s="78"/>
      <c r="J397" s="78"/>
    </row>
    <row r="398" spans="4:10" ht="15" customHeight="1">
      <c r="D398" s="206" t="s">
        <v>71</v>
      </c>
      <c r="E398" s="48"/>
      <c r="F398" s="63"/>
      <c r="G398" s="49"/>
      <c r="H398" s="49"/>
      <c r="I398" s="78"/>
      <c r="J398" s="78"/>
    </row>
    <row r="399" spans="4:10" ht="12.75" customHeight="1">
      <c r="D399" s="90" t="s">
        <v>111</v>
      </c>
      <c r="E399" s="91" t="s">
        <v>234</v>
      </c>
      <c r="F399" s="92">
        <v>617.5</v>
      </c>
      <c r="G399" s="49"/>
      <c r="H399" s="49"/>
      <c r="I399" s="78"/>
      <c r="J399" s="78"/>
    </row>
    <row r="400" spans="4:10" ht="12.75" customHeight="1">
      <c r="D400" s="90" t="s">
        <v>587</v>
      </c>
      <c r="E400" s="91" t="s">
        <v>236</v>
      </c>
      <c r="F400" s="93">
        <v>234.65</v>
      </c>
      <c r="G400" s="49"/>
      <c r="H400" s="49"/>
      <c r="I400" s="78"/>
      <c r="J400" s="78"/>
    </row>
    <row r="401" spans="4:10" ht="4.5" customHeight="1">
      <c r="D401" s="65"/>
      <c r="E401" s="48"/>
      <c r="F401" s="63"/>
      <c r="G401" s="49"/>
      <c r="H401" s="49"/>
      <c r="I401" s="78"/>
      <c r="J401" s="78"/>
    </row>
    <row r="402" spans="4:10" ht="15" customHeight="1">
      <c r="D402" s="206" t="s">
        <v>292</v>
      </c>
      <c r="E402" s="48"/>
      <c r="F402" s="63"/>
      <c r="G402" s="49"/>
      <c r="H402" s="49"/>
      <c r="I402" s="78"/>
      <c r="J402" s="78"/>
    </row>
    <row r="403" spans="4:10" ht="12.75" customHeight="1">
      <c r="D403" s="90" t="s">
        <v>333</v>
      </c>
      <c r="E403" s="91" t="s">
        <v>294</v>
      </c>
      <c r="F403" s="93">
        <v>308.1</v>
      </c>
      <c r="G403" s="49"/>
      <c r="H403" s="49"/>
      <c r="I403" s="78"/>
      <c r="J403" s="78"/>
    </row>
    <row r="404" spans="4:10" ht="12.75" customHeight="1">
      <c r="D404" s="90" t="s">
        <v>588</v>
      </c>
      <c r="E404" s="91" t="s">
        <v>296</v>
      </c>
      <c r="F404" s="93">
        <v>61.75</v>
      </c>
      <c r="G404" s="49"/>
      <c r="H404" s="49"/>
      <c r="I404" s="78"/>
      <c r="J404" s="78"/>
    </row>
    <row r="405" spans="4:10" ht="12.75" customHeight="1">
      <c r="D405" s="90" t="s">
        <v>589</v>
      </c>
      <c r="E405" s="91" t="s">
        <v>298</v>
      </c>
      <c r="F405" s="93">
        <v>617.5</v>
      </c>
      <c r="G405" s="49"/>
      <c r="H405" s="49"/>
      <c r="I405" s="78"/>
      <c r="J405" s="78"/>
    </row>
    <row r="406" spans="4:10" ht="4.5" customHeight="1">
      <c r="D406" s="65"/>
      <c r="E406" s="48"/>
      <c r="F406" s="63"/>
      <c r="G406" s="49"/>
      <c r="H406" s="49"/>
      <c r="I406" s="78"/>
      <c r="J406" s="78"/>
    </row>
    <row r="407" spans="4:10" ht="15" customHeight="1">
      <c r="D407" s="206" t="s">
        <v>445</v>
      </c>
      <c r="E407" s="48"/>
      <c r="F407" s="63"/>
      <c r="G407" s="49"/>
      <c r="H407" s="49"/>
      <c r="I407" s="78"/>
      <c r="J407" s="78"/>
    </row>
    <row r="408" spans="4:10" ht="12.75" customHeight="1">
      <c r="D408" s="90" t="s">
        <v>127</v>
      </c>
      <c r="E408" s="91" t="s">
        <v>126</v>
      </c>
      <c r="F408" s="93">
        <v>5.2</v>
      </c>
      <c r="G408" s="49"/>
      <c r="H408" s="49"/>
      <c r="I408" s="78"/>
      <c r="J408" s="78"/>
    </row>
    <row r="409" spans="4:10" ht="4.5" customHeight="1">
      <c r="D409" s="65"/>
      <c r="E409" s="48"/>
      <c r="F409" s="63"/>
      <c r="G409" s="49"/>
      <c r="H409" s="49"/>
      <c r="I409" s="78"/>
      <c r="J409" s="78"/>
    </row>
    <row r="410" spans="4:10" ht="15" customHeight="1">
      <c r="D410" s="206" t="s">
        <v>442</v>
      </c>
      <c r="E410" s="48"/>
      <c r="F410" s="63"/>
      <c r="G410" s="49"/>
      <c r="H410" s="49"/>
      <c r="I410" s="78"/>
      <c r="J410" s="78"/>
    </row>
    <row r="411" spans="4:10" ht="12.75" customHeight="1">
      <c r="D411" s="90" t="s">
        <v>457</v>
      </c>
      <c r="E411" s="91" t="s">
        <v>366</v>
      </c>
      <c r="F411" s="93">
        <v>185.25</v>
      </c>
      <c r="G411" s="49"/>
      <c r="H411" s="49"/>
      <c r="I411" s="78"/>
      <c r="J411" s="78"/>
    </row>
    <row r="412" spans="4:10" ht="12.75" customHeight="1">
      <c r="D412" s="90" t="s">
        <v>594</v>
      </c>
      <c r="E412" s="91" t="s">
        <v>207</v>
      </c>
      <c r="F412" s="93">
        <v>617.5</v>
      </c>
      <c r="J412" s="78"/>
    </row>
    <row r="413" spans="4:10" ht="4.5" customHeight="1">
      <c r="D413" s="65"/>
      <c r="E413" s="48"/>
      <c r="F413" s="63"/>
      <c r="G413" s="49"/>
      <c r="H413" s="49"/>
      <c r="I413" s="78"/>
      <c r="J413" s="78"/>
    </row>
    <row r="414" spans="4:10" ht="15" customHeight="1">
      <c r="D414" s="206" t="s">
        <v>446</v>
      </c>
      <c r="E414" s="48"/>
      <c r="F414" s="63"/>
      <c r="G414" s="49"/>
      <c r="H414" s="49"/>
      <c r="I414" s="78"/>
      <c r="J414" s="78"/>
    </row>
    <row r="415" spans="4:10" ht="12.75" customHeight="1">
      <c r="D415" s="90" t="s">
        <v>590</v>
      </c>
      <c r="E415" s="91" t="s">
        <v>175</v>
      </c>
      <c r="F415" s="93">
        <v>386.1</v>
      </c>
      <c r="G415" s="49"/>
      <c r="H415" s="49"/>
      <c r="I415" s="78"/>
      <c r="J415" s="78"/>
    </row>
    <row r="416" spans="4:10" ht="12.75" customHeight="1">
      <c r="D416" s="90" t="s">
        <v>622</v>
      </c>
      <c r="E416" s="91" t="s">
        <v>177</v>
      </c>
      <c r="F416" s="93">
        <v>772.2</v>
      </c>
      <c r="G416" s="49"/>
      <c r="H416" s="49"/>
      <c r="I416" s="78"/>
      <c r="J416" s="78"/>
    </row>
    <row r="417" spans="4:10" ht="12.75" customHeight="1">
      <c r="D417" s="90" t="s">
        <v>623</v>
      </c>
      <c r="E417" s="91" t="s">
        <v>196</v>
      </c>
      <c r="F417" s="93">
        <v>1852.5</v>
      </c>
      <c r="G417" s="49"/>
      <c r="H417" s="49"/>
      <c r="I417" s="78"/>
      <c r="J417" s="78"/>
    </row>
    <row r="418" spans="4:10" ht="12.75" customHeight="1">
      <c r="D418" s="90" t="s">
        <v>591</v>
      </c>
      <c r="E418" s="91" t="s">
        <v>364</v>
      </c>
      <c r="F418" s="93">
        <v>7410</v>
      </c>
      <c r="G418" s="49"/>
      <c r="H418" s="49"/>
      <c r="I418" s="78"/>
      <c r="J418" s="78"/>
    </row>
    <row r="419" spans="4:10" ht="12.75" customHeight="1">
      <c r="D419" s="90" t="s">
        <v>592</v>
      </c>
      <c r="E419" s="91" t="s">
        <v>119</v>
      </c>
      <c r="F419" s="93">
        <v>92.95</v>
      </c>
      <c r="G419" s="49"/>
      <c r="H419" s="49"/>
      <c r="I419" s="78"/>
      <c r="J419" s="78"/>
    </row>
    <row r="420" spans="4:10" ht="12.75" customHeight="1">
      <c r="D420" s="90" t="s">
        <v>593</v>
      </c>
      <c r="E420" s="91" t="s">
        <v>121</v>
      </c>
      <c r="F420" s="93">
        <v>926.25</v>
      </c>
      <c r="G420" s="49"/>
      <c r="H420" s="49"/>
      <c r="I420" s="78"/>
      <c r="J420" s="78"/>
    </row>
    <row r="421" spans="4:10" ht="4.5" customHeight="1">
      <c r="D421" s="65"/>
      <c r="E421" s="48"/>
      <c r="F421" s="63"/>
      <c r="G421" s="49"/>
      <c r="H421" s="49"/>
      <c r="I421" s="78"/>
      <c r="J421" s="78"/>
    </row>
    <row r="422" spans="4:10" ht="15" customHeight="1">
      <c r="D422" s="206" t="s">
        <v>447</v>
      </c>
      <c r="E422" s="48"/>
      <c r="F422" s="63"/>
      <c r="G422" s="49"/>
      <c r="H422" s="49"/>
      <c r="I422" s="78"/>
      <c r="J422" s="78"/>
    </row>
    <row r="423" spans="4:10" ht="12.75" customHeight="1">
      <c r="D423" s="90" t="s">
        <v>163</v>
      </c>
      <c r="E423" s="91" t="s">
        <v>39</v>
      </c>
      <c r="F423" s="93">
        <v>184.6</v>
      </c>
      <c r="G423" s="49"/>
      <c r="H423" s="49"/>
      <c r="I423" s="78"/>
      <c r="J423" s="78"/>
    </row>
    <row r="424" spans="4:10" ht="12.75" customHeight="1">
      <c r="D424" s="90" t="s">
        <v>109</v>
      </c>
      <c r="E424" s="91" t="s">
        <v>40</v>
      </c>
      <c r="F424" s="93">
        <v>811.85</v>
      </c>
      <c r="G424" s="49"/>
      <c r="H424" s="49"/>
      <c r="I424" s="78"/>
      <c r="J424" s="78"/>
    </row>
    <row r="425" spans="4:10" ht="4.5" customHeight="1">
      <c r="D425" s="65"/>
      <c r="E425" s="48"/>
      <c r="F425" s="63"/>
      <c r="G425" s="49"/>
      <c r="H425" s="49"/>
      <c r="I425" s="78"/>
      <c r="J425" s="78"/>
    </row>
    <row r="426" spans="4:10" ht="15" customHeight="1">
      <c r="D426" s="206" t="s">
        <v>448</v>
      </c>
      <c r="E426" s="48"/>
      <c r="F426" s="63"/>
      <c r="G426" s="49"/>
      <c r="H426" s="49"/>
      <c r="I426" s="78"/>
      <c r="J426" s="78"/>
    </row>
    <row r="427" spans="4:10" ht="12.75" customHeight="1">
      <c r="D427" s="90" t="s">
        <v>595</v>
      </c>
      <c r="E427" s="91" t="s">
        <v>87</v>
      </c>
      <c r="F427" s="93">
        <v>601.9</v>
      </c>
      <c r="G427" s="49"/>
      <c r="H427" s="49"/>
      <c r="I427" s="78"/>
      <c r="J427" s="78"/>
    </row>
    <row r="428" spans="4:10" ht="12.75" customHeight="1">
      <c r="D428" s="90" t="s">
        <v>596</v>
      </c>
      <c r="E428" s="91" t="s">
        <v>86</v>
      </c>
      <c r="F428" s="93">
        <v>1528.15</v>
      </c>
      <c r="G428" s="49"/>
      <c r="H428" s="49"/>
      <c r="I428" s="78"/>
      <c r="J428" s="78"/>
    </row>
    <row r="429" spans="4:10" ht="4.5" customHeight="1">
      <c r="D429" s="65"/>
      <c r="E429" s="48"/>
      <c r="F429" s="63"/>
      <c r="G429" s="49"/>
      <c r="H429" s="49"/>
      <c r="I429" s="78"/>
      <c r="J429" s="78"/>
    </row>
    <row r="430" spans="4:10" ht="15" customHeight="1">
      <c r="D430" s="206" t="s">
        <v>72</v>
      </c>
      <c r="E430" s="48"/>
      <c r="F430" s="63"/>
      <c r="G430" s="49"/>
      <c r="H430" s="49"/>
      <c r="I430" s="78"/>
      <c r="J430" s="78"/>
    </row>
    <row r="431" spans="4:10" ht="12.75" customHeight="1">
      <c r="D431" s="90" t="s">
        <v>597</v>
      </c>
      <c r="E431" s="91" t="s">
        <v>261</v>
      </c>
      <c r="F431" s="93">
        <v>1235</v>
      </c>
      <c r="G431" s="49"/>
      <c r="H431" s="49"/>
      <c r="I431" s="78"/>
      <c r="J431" s="78"/>
    </row>
    <row r="432" spans="4:10" ht="12.75" customHeight="1">
      <c r="D432" s="90" t="s">
        <v>598</v>
      </c>
      <c r="E432" s="91" t="s">
        <v>256</v>
      </c>
      <c r="F432" s="93">
        <v>2392.65</v>
      </c>
      <c r="G432" s="49"/>
      <c r="H432" s="49"/>
      <c r="I432" s="78"/>
      <c r="J432" s="78"/>
    </row>
    <row r="433" spans="4:10" ht="12.75" customHeight="1">
      <c r="D433" s="90" t="s">
        <v>599</v>
      </c>
      <c r="E433" s="91" t="s">
        <v>258</v>
      </c>
      <c r="F433" s="93">
        <v>410.8</v>
      </c>
      <c r="G433" s="49"/>
      <c r="H433" s="49"/>
      <c r="I433" s="78"/>
      <c r="J433" s="78"/>
    </row>
    <row r="434" spans="4:10" ht="12.75" customHeight="1">
      <c r="D434" s="90" t="s">
        <v>168</v>
      </c>
      <c r="E434" s="91" t="s">
        <v>254</v>
      </c>
      <c r="F434" s="93">
        <v>2470</v>
      </c>
      <c r="G434" s="49"/>
      <c r="H434" s="49"/>
      <c r="I434" s="78"/>
      <c r="J434" s="78"/>
    </row>
    <row r="435" spans="4:10" ht="12.75" customHeight="1">
      <c r="D435" s="90" t="s">
        <v>135</v>
      </c>
      <c r="E435" s="91" t="s">
        <v>137</v>
      </c>
      <c r="F435" s="93">
        <v>616.85</v>
      </c>
      <c r="G435" s="49"/>
      <c r="H435" s="49"/>
      <c r="I435" s="78"/>
      <c r="J435" s="78"/>
    </row>
    <row r="436" spans="4:10" ht="12.75" customHeight="1">
      <c r="D436" s="90" t="s">
        <v>138</v>
      </c>
      <c r="E436" s="91" t="s">
        <v>140</v>
      </c>
      <c r="F436" s="93">
        <v>925.6</v>
      </c>
      <c r="G436" s="49"/>
      <c r="H436" s="49"/>
      <c r="I436" s="78"/>
      <c r="J436" s="78"/>
    </row>
    <row r="437" spans="4:10" ht="12.75" customHeight="1">
      <c r="D437" s="90" t="s">
        <v>141</v>
      </c>
      <c r="E437" s="91" t="s">
        <v>143</v>
      </c>
      <c r="F437" s="93">
        <v>1419.6000000000001</v>
      </c>
      <c r="G437" s="49"/>
      <c r="H437" s="49"/>
      <c r="I437" s="78"/>
      <c r="J437" s="78"/>
    </row>
    <row r="438" spans="4:10" ht="4.5" customHeight="1">
      <c r="D438" s="65"/>
      <c r="E438" s="48"/>
      <c r="F438" s="63"/>
      <c r="G438" s="49"/>
      <c r="H438" s="49"/>
      <c r="I438" s="78"/>
      <c r="J438" s="78"/>
    </row>
    <row r="439" spans="4:10" ht="15" customHeight="1">
      <c r="D439" s="206" t="s">
        <v>75</v>
      </c>
      <c r="E439" s="48"/>
      <c r="F439" s="63"/>
      <c r="G439" s="49"/>
      <c r="H439" s="49"/>
      <c r="I439" s="78"/>
      <c r="J439" s="78"/>
    </row>
    <row r="440" spans="4:10" ht="12.75" customHeight="1">
      <c r="D440" s="90" t="s">
        <v>600</v>
      </c>
      <c r="E440" s="91" t="s">
        <v>187</v>
      </c>
      <c r="F440" s="93">
        <v>2315.9500000000003</v>
      </c>
      <c r="G440" s="49"/>
      <c r="H440" s="49"/>
      <c r="I440" s="78"/>
      <c r="J440" s="78"/>
    </row>
    <row r="441" spans="4:10" ht="4.5" customHeight="1">
      <c r="D441" s="65"/>
      <c r="E441" s="48"/>
      <c r="F441" s="63"/>
      <c r="G441" s="49"/>
      <c r="H441" s="49"/>
      <c r="I441" s="78"/>
      <c r="J441" s="78"/>
    </row>
    <row r="442" spans="4:10" ht="15" customHeight="1">
      <c r="D442" s="206" t="s">
        <v>444</v>
      </c>
      <c r="E442" s="48"/>
      <c r="F442" s="63"/>
      <c r="G442" s="49"/>
      <c r="H442" s="49"/>
      <c r="I442" s="78"/>
      <c r="J442" s="78"/>
    </row>
    <row r="443" spans="4:10" ht="12.75" customHeight="1">
      <c r="D443" s="90" t="s">
        <v>458</v>
      </c>
      <c r="E443" s="91" t="s">
        <v>415</v>
      </c>
      <c r="F443" s="93">
        <v>247</v>
      </c>
      <c r="G443" s="49"/>
      <c r="H443" s="49"/>
      <c r="I443" s="78"/>
      <c r="J443" s="78"/>
    </row>
    <row r="444" spans="4:10" ht="12.75" customHeight="1">
      <c r="D444" s="90" t="s">
        <v>618</v>
      </c>
      <c r="E444" s="91" t="s">
        <v>417</v>
      </c>
      <c r="F444" s="93">
        <v>617.5</v>
      </c>
      <c r="G444" s="49"/>
      <c r="H444" s="49"/>
      <c r="I444" s="78"/>
      <c r="J444" s="78"/>
    </row>
    <row r="445" spans="4:10" ht="12.75" customHeight="1">
      <c r="D445" s="90" t="s">
        <v>619</v>
      </c>
      <c r="E445" s="91" t="s">
        <v>419</v>
      </c>
      <c r="F445" s="93">
        <v>1219.4</v>
      </c>
      <c r="G445" s="49"/>
      <c r="H445" s="49"/>
      <c r="I445" s="78"/>
      <c r="J445" s="78"/>
    </row>
    <row r="446" spans="4:10" ht="12.75" customHeight="1">
      <c r="D446" s="90" t="s">
        <v>620</v>
      </c>
      <c r="E446" s="91" t="s">
        <v>421</v>
      </c>
      <c r="F446" s="93">
        <v>1775.15</v>
      </c>
      <c r="G446" s="49"/>
      <c r="H446" s="49"/>
      <c r="I446" s="78"/>
      <c r="J446" s="78"/>
    </row>
    <row r="447" spans="4:10" ht="12.75" customHeight="1">
      <c r="D447" s="90" t="s">
        <v>621</v>
      </c>
      <c r="E447" s="91" t="s">
        <v>423</v>
      </c>
      <c r="F447" s="93">
        <v>3071.9</v>
      </c>
      <c r="G447" s="49"/>
      <c r="I447" s="78"/>
      <c r="J447" s="78"/>
    </row>
    <row r="448" spans="4:10" ht="4.5" customHeight="1">
      <c r="D448" s="71"/>
      <c r="E448" s="44"/>
      <c r="F448" s="54"/>
      <c r="G448" s="49"/>
      <c r="I448" s="78"/>
      <c r="J448" s="78"/>
    </row>
    <row r="449" spans="4:10" ht="15" customHeight="1">
      <c r="D449" s="206" t="s">
        <v>73</v>
      </c>
      <c r="E449" s="48"/>
      <c r="F449" s="63"/>
      <c r="G449" s="49"/>
      <c r="I449" s="78"/>
      <c r="J449" s="78"/>
    </row>
    <row r="450" spans="4:10" ht="12.75" customHeight="1">
      <c r="D450" s="90" t="s">
        <v>104</v>
      </c>
      <c r="E450" s="91" t="s">
        <v>49</v>
      </c>
      <c r="F450" s="93">
        <v>122.85000000000001</v>
      </c>
      <c r="G450" s="49"/>
      <c r="I450" s="78"/>
      <c r="J450" s="78"/>
    </row>
    <row r="451" spans="4:10" ht="12.75" customHeight="1">
      <c r="D451" s="90" t="s">
        <v>105</v>
      </c>
      <c r="E451" s="91" t="s">
        <v>50</v>
      </c>
      <c r="F451" s="93">
        <v>467.35</v>
      </c>
      <c r="G451" s="49"/>
      <c r="I451" s="78"/>
      <c r="J451" s="78"/>
    </row>
    <row r="452" spans="4:10" ht="12.75" customHeight="1">
      <c r="D452" s="90" t="s">
        <v>106</v>
      </c>
      <c r="E452" s="91" t="s">
        <v>51</v>
      </c>
      <c r="F452" s="93">
        <v>568.1</v>
      </c>
      <c r="G452" s="49"/>
      <c r="I452" s="78"/>
      <c r="J452" s="78"/>
    </row>
    <row r="453" spans="4:10" ht="12.75" customHeight="1">
      <c r="D453" s="90" t="s">
        <v>107</v>
      </c>
      <c r="E453" s="91" t="s">
        <v>52</v>
      </c>
      <c r="F453" s="93">
        <v>633.12</v>
      </c>
      <c r="G453" s="49"/>
      <c r="I453" s="78"/>
      <c r="J453" s="78"/>
    </row>
    <row r="454" spans="4:10" ht="12.75" customHeight="1">
      <c r="D454" s="90" t="s">
        <v>556</v>
      </c>
      <c r="E454" s="91" t="s">
        <v>215</v>
      </c>
      <c r="F454" s="93">
        <v>215.8</v>
      </c>
      <c r="G454" s="49"/>
      <c r="I454" s="78"/>
      <c r="J454" s="78"/>
    </row>
    <row r="455" spans="4:10" ht="12.75" customHeight="1">
      <c r="D455" s="90" t="s">
        <v>557</v>
      </c>
      <c r="E455" s="91" t="s">
        <v>217</v>
      </c>
      <c r="F455" s="93">
        <v>447.85</v>
      </c>
      <c r="G455" s="49"/>
      <c r="I455" s="78"/>
      <c r="J455" s="78"/>
    </row>
    <row r="456" spans="4:10" ht="12.75" customHeight="1">
      <c r="D456" s="90" t="s">
        <v>558</v>
      </c>
      <c r="E456" s="91" t="s">
        <v>219</v>
      </c>
      <c r="F456" s="93">
        <v>524.5500000000001</v>
      </c>
      <c r="G456" s="49"/>
      <c r="I456" s="78"/>
      <c r="J456" s="78"/>
    </row>
    <row r="457" spans="4:10" ht="4.5" customHeight="1">
      <c r="D457" s="65"/>
      <c r="E457" s="48"/>
      <c r="F457" s="40"/>
      <c r="G457" s="49"/>
      <c r="I457" s="78"/>
      <c r="J457" s="78"/>
    </row>
    <row r="458" spans="4:10" ht="15" customHeight="1">
      <c r="D458" s="206" t="s">
        <v>671</v>
      </c>
      <c r="E458" s="48"/>
      <c r="F458" s="63"/>
      <c r="G458" s="49"/>
      <c r="I458" s="78"/>
      <c r="J458" s="78"/>
    </row>
    <row r="459" spans="4:10" ht="12.75" customHeight="1">
      <c r="D459" s="90" t="s">
        <v>267</v>
      </c>
      <c r="E459" s="91" t="s">
        <v>269</v>
      </c>
      <c r="F459" s="93">
        <v>1234.35</v>
      </c>
      <c r="G459" s="49"/>
      <c r="I459" s="78"/>
      <c r="J459" s="78"/>
    </row>
    <row r="460" spans="4:10" ht="12.75" customHeight="1">
      <c r="D460" s="90" t="s">
        <v>559</v>
      </c>
      <c r="E460" s="91" t="s">
        <v>370</v>
      </c>
      <c r="F460" s="93">
        <v>2407.6</v>
      </c>
      <c r="G460" s="49"/>
      <c r="I460" s="78"/>
      <c r="J460" s="78"/>
    </row>
    <row r="461" spans="4:10" ht="12.75" customHeight="1">
      <c r="D461" s="90" t="s">
        <v>560</v>
      </c>
      <c r="E461" s="91" t="s">
        <v>372</v>
      </c>
      <c r="F461" s="93">
        <v>2901.6</v>
      </c>
      <c r="G461" s="49"/>
      <c r="I461" s="78"/>
      <c r="J461" s="78"/>
    </row>
    <row r="462" spans="4:10" ht="4.5" customHeight="1">
      <c r="D462" s="65"/>
      <c r="E462" s="48"/>
      <c r="F462" s="63"/>
      <c r="G462" s="49"/>
      <c r="I462" s="78"/>
      <c r="J462" s="78"/>
    </row>
    <row r="463" spans="4:10" ht="15" customHeight="1">
      <c r="D463" s="206" t="s">
        <v>670</v>
      </c>
      <c r="E463" s="48"/>
      <c r="F463" s="63"/>
      <c r="G463" s="49"/>
      <c r="I463" s="78"/>
      <c r="J463" s="78"/>
    </row>
    <row r="464" spans="4:10" ht="12.75" customHeight="1">
      <c r="D464" s="90" t="s">
        <v>129</v>
      </c>
      <c r="E464" s="91" t="s">
        <v>230</v>
      </c>
      <c r="F464" s="93">
        <v>555.0999999999999</v>
      </c>
      <c r="G464" s="49"/>
      <c r="I464" s="78"/>
      <c r="J464" s="78"/>
    </row>
    <row r="465" spans="4:10" ht="12.75" customHeight="1">
      <c r="D465" s="90" t="s">
        <v>251</v>
      </c>
      <c r="E465" s="91" t="s">
        <v>243</v>
      </c>
      <c r="F465" s="93">
        <v>102.05</v>
      </c>
      <c r="G465" s="49"/>
      <c r="I465" s="78"/>
      <c r="J465" s="78"/>
    </row>
    <row r="466" spans="4:10" ht="12.75" customHeight="1">
      <c r="D466" s="90" t="s">
        <v>252</v>
      </c>
      <c r="E466" s="91" t="s">
        <v>245</v>
      </c>
      <c r="F466" s="93">
        <v>925.6</v>
      </c>
      <c r="G466" s="49"/>
      <c r="I466" s="78"/>
      <c r="J466" s="78"/>
    </row>
    <row r="467" spans="4:10" ht="4.5" customHeight="1">
      <c r="D467" s="65"/>
      <c r="E467" s="48"/>
      <c r="F467" s="63"/>
      <c r="G467" s="49"/>
      <c r="H467" s="49"/>
      <c r="I467" s="78"/>
      <c r="J467" s="78"/>
    </row>
    <row r="468" spans="4:10" ht="15" customHeight="1">
      <c r="D468" s="206" t="s">
        <v>115</v>
      </c>
      <c r="E468" s="48"/>
      <c r="F468" s="63"/>
      <c r="G468" s="49"/>
      <c r="H468" s="49"/>
      <c r="I468" s="78"/>
      <c r="J468" s="78"/>
    </row>
    <row r="469" spans="4:9" ht="12.75" customHeight="1">
      <c r="D469" s="90" t="s">
        <v>601</v>
      </c>
      <c r="E469" s="91" t="s">
        <v>124</v>
      </c>
      <c r="F469" s="93">
        <v>802.75</v>
      </c>
      <c r="G469" s="49"/>
      <c r="H469" s="49"/>
      <c r="I469" s="78"/>
    </row>
    <row r="470" spans="4:9" ht="4.5" customHeight="1">
      <c r="D470" s="65"/>
      <c r="E470" s="48"/>
      <c r="F470" s="63"/>
      <c r="G470" s="49"/>
      <c r="H470" s="49"/>
      <c r="I470" s="78"/>
    </row>
    <row r="471" spans="4:10" ht="15" customHeight="1">
      <c r="D471" s="206" t="s">
        <v>171</v>
      </c>
      <c r="E471" s="48"/>
      <c r="F471" s="63"/>
      <c r="G471" s="49"/>
      <c r="H471" s="49"/>
      <c r="I471" s="78"/>
      <c r="J471" s="78"/>
    </row>
    <row r="472" spans="4:10" ht="12.75" customHeight="1">
      <c r="D472" s="90" t="s">
        <v>189</v>
      </c>
      <c r="E472" s="91" t="s">
        <v>173</v>
      </c>
      <c r="F472" s="93">
        <v>135.20000000000002</v>
      </c>
      <c r="G472" s="49"/>
      <c r="H472" s="49"/>
      <c r="I472" s="78"/>
      <c r="J472" s="78"/>
    </row>
    <row r="473" spans="4:10" ht="12.75" customHeight="1">
      <c r="D473" s="90" t="s">
        <v>461</v>
      </c>
      <c r="E473" s="91" t="s">
        <v>368</v>
      </c>
      <c r="F473" s="93">
        <v>487.5</v>
      </c>
      <c r="G473" s="49"/>
      <c r="H473" s="49"/>
      <c r="I473" s="78"/>
      <c r="J473" s="78"/>
    </row>
    <row r="474" spans="4:10" ht="4.5" customHeight="1">
      <c r="D474" s="65"/>
      <c r="E474" s="48"/>
      <c r="F474" s="40"/>
      <c r="G474" s="49"/>
      <c r="H474" s="49"/>
      <c r="I474" s="78"/>
      <c r="J474" s="78"/>
    </row>
    <row r="475" spans="4:8" ht="15" customHeight="1">
      <c r="D475" s="206" t="s">
        <v>449</v>
      </c>
      <c r="E475" s="48"/>
      <c r="F475" s="63"/>
      <c r="G475" s="49"/>
      <c r="H475" s="49"/>
    </row>
    <row r="476" spans="4:8" ht="12.75" customHeight="1">
      <c r="D476" s="90" t="s">
        <v>460</v>
      </c>
      <c r="E476" s="91" t="s">
        <v>382</v>
      </c>
      <c r="F476" s="93">
        <v>370.5</v>
      </c>
      <c r="G476" s="49"/>
      <c r="H476" s="49"/>
    </row>
    <row r="477" spans="4:10" ht="12.75" customHeight="1">
      <c r="D477" s="90" t="s">
        <v>459</v>
      </c>
      <c r="E477" s="91" t="s">
        <v>380</v>
      </c>
      <c r="F477" s="93">
        <v>555.75</v>
      </c>
      <c r="G477" s="49"/>
      <c r="H477" s="49"/>
      <c r="I477" s="78"/>
      <c r="J477" s="78"/>
    </row>
    <row r="478" spans="4:10" ht="4.5" customHeight="1">
      <c r="D478" s="65"/>
      <c r="E478" s="48"/>
      <c r="F478" s="40"/>
      <c r="G478" s="49"/>
      <c r="H478" s="49"/>
      <c r="I478" s="78"/>
      <c r="J478" s="78"/>
    </row>
    <row r="479" spans="4:10" ht="15" customHeight="1">
      <c r="D479" s="206" t="s">
        <v>74</v>
      </c>
      <c r="E479" s="48"/>
      <c r="F479" s="63"/>
      <c r="G479" s="49"/>
      <c r="H479" s="49"/>
      <c r="I479" s="78"/>
      <c r="J479" s="78"/>
    </row>
    <row r="480" spans="4:10" ht="12.75" customHeight="1">
      <c r="D480" s="90" t="s">
        <v>161</v>
      </c>
      <c r="E480" s="91" t="s">
        <v>53</v>
      </c>
      <c r="F480" s="93">
        <v>30.55</v>
      </c>
      <c r="G480" s="49"/>
      <c r="H480" s="49"/>
      <c r="I480" s="78"/>
      <c r="J480" s="78"/>
    </row>
    <row r="481" spans="4:10" ht="12.75" customHeight="1">
      <c r="D481" s="65"/>
      <c r="E481" s="48"/>
      <c r="F481" s="63"/>
      <c r="G481" s="49"/>
      <c r="H481" s="49"/>
      <c r="I481" s="78"/>
      <c r="J481" s="78"/>
    </row>
    <row r="482" spans="4:6" ht="15" customHeight="1">
      <c r="D482" s="87" t="s">
        <v>76</v>
      </c>
      <c r="E482" s="88"/>
      <c r="F482" s="89"/>
    </row>
    <row r="483" spans="4:6" ht="12.75" customHeight="1">
      <c r="D483" s="207" t="s">
        <v>116</v>
      </c>
      <c r="E483" s="247" t="s">
        <v>122</v>
      </c>
      <c r="F483" s="250">
        <v>74.1</v>
      </c>
    </row>
    <row r="484" spans="4:6" ht="12.75" customHeight="1">
      <c r="D484" s="207" t="s">
        <v>192</v>
      </c>
      <c r="E484" s="247" t="s">
        <v>184</v>
      </c>
      <c r="F484" s="250">
        <v>185.25</v>
      </c>
    </row>
    <row r="485" spans="4:6" ht="12.75" customHeight="1">
      <c r="D485" s="207" t="s">
        <v>193</v>
      </c>
      <c r="E485" s="247" t="s">
        <v>185</v>
      </c>
      <c r="F485" s="250">
        <v>1852.5</v>
      </c>
    </row>
    <row r="486" spans="4:6" ht="12.75" customHeight="1">
      <c r="D486" s="207" t="s">
        <v>194</v>
      </c>
      <c r="E486" s="247" t="s">
        <v>32</v>
      </c>
      <c r="F486" s="250">
        <v>308.75</v>
      </c>
    </row>
    <row r="487" spans="4:6" ht="12.75" customHeight="1">
      <c r="D487" s="207" t="s">
        <v>195</v>
      </c>
      <c r="E487" s="247" t="s">
        <v>33</v>
      </c>
      <c r="F487" s="250">
        <v>3087.5</v>
      </c>
    </row>
    <row r="488" spans="4:6" ht="12.75" customHeight="1">
      <c r="D488" s="207" t="s">
        <v>199</v>
      </c>
      <c r="E488" s="247" t="s">
        <v>34</v>
      </c>
      <c r="F488" s="250">
        <v>234.65</v>
      </c>
    </row>
    <row r="489" spans="4:6" ht="12.75" customHeight="1">
      <c r="D489" s="207" t="s">
        <v>200</v>
      </c>
      <c r="E489" s="247" t="s">
        <v>35</v>
      </c>
      <c r="F489" s="250">
        <v>2346.5</v>
      </c>
    </row>
    <row r="490" spans="4:6" ht="12.75" customHeight="1">
      <c r="D490" s="207" t="s">
        <v>190</v>
      </c>
      <c r="E490" s="247" t="s">
        <v>182</v>
      </c>
      <c r="F490" s="250">
        <v>185.25</v>
      </c>
    </row>
    <row r="491" spans="4:6" ht="12.75" customHeight="1">
      <c r="D491" s="207" t="s">
        <v>191</v>
      </c>
      <c r="E491" s="247" t="s">
        <v>183</v>
      </c>
      <c r="F491" s="250">
        <v>1852.5</v>
      </c>
    </row>
    <row r="492" spans="4:6" ht="12.75" customHeight="1">
      <c r="D492" s="210" t="s">
        <v>159</v>
      </c>
      <c r="E492" s="248" t="s">
        <v>160</v>
      </c>
      <c r="F492" s="250">
        <v>247</v>
      </c>
    </row>
    <row r="493" spans="4:6" ht="12.75" customHeight="1">
      <c r="D493" s="210" t="s">
        <v>265</v>
      </c>
      <c r="E493" s="248" t="s">
        <v>266</v>
      </c>
      <c r="F493" s="250">
        <v>6.34</v>
      </c>
    </row>
    <row r="494" spans="4:6" ht="12.75" customHeight="1">
      <c r="D494" s="207" t="s">
        <v>108</v>
      </c>
      <c r="E494" s="247" t="s">
        <v>36</v>
      </c>
      <c r="F494" s="250">
        <v>154.70000000000002</v>
      </c>
    </row>
    <row r="495" spans="4:6" ht="12.75" customHeight="1">
      <c r="D495" s="207" t="s">
        <v>110</v>
      </c>
      <c r="E495" s="247" t="s">
        <v>41</v>
      </c>
      <c r="F495" s="250">
        <v>1234.35</v>
      </c>
    </row>
    <row r="496" spans="4:6" ht="12.75" customHeight="1">
      <c r="D496" s="211" t="s">
        <v>112</v>
      </c>
      <c r="E496" s="249" t="s">
        <v>54</v>
      </c>
      <c r="F496" s="251">
        <v>284.38</v>
      </c>
    </row>
    <row r="497" spans="4:6" ht="12.75" customHeight="1">
      <c r="D497" s="207" t="s">
        <v>259</v>
      </c>
      <c r="E497" s="247" t="s">
        <v>260</v>
      </c>
      <c r="F497" s="250">
        <v>616.29</v>
      </c>
    </row>
    <row r="498" spans="4:6" ht="12.75" customHeight="1">
      <c r="D498" s="211" t="s">
        <v>131</v>
      </c>
      <c r="E498" s="249" t="s">
        <v>132</v>
      </c>
      <c r="F498" s="251">
        <v>463.45</v>
      </c>
    </row>
    <row r="499" spans="4:6" ht="12.75" customHeight="1">
      <c r="D499" s="211" t="s">
        <v>133</v>
      </c>
      <c r="E499" s="249" t="s">
        <v>134</v>
      </c>
      <c r="F499" s="251">
        <v>772.2</v>
      </c>
    </row>
    <row r="500" spans="4:6" ht="12.75" customHeight="1">
      <c r="D500" s="207" t="s">
        <v>197</v>
      </c>
      <c r="E500" s="247" t="s">
        <v>169</v>
      </c>
      <c r="F500" s="250">
        <v>2839.85</v>
      </c>
    </row>
    <row r="501" spans="4:6" ht="12.75" customHeight="1">
      <c r="D501" s="207" t="s">
        <v>198</v>
      </c>
      <c r="E501" s="247" t="s">
        <v>170</v>
      </c>
      <c r="F501" s="250">
        <v>3457.35</v>
      </c>
    </row>
    <row r="502" spans="4:6" ht="12.75" customHeight="1" thickBot="1">
      <c r="D502" s="51"/>
      <c r="E502" s="69"/>
      <c r="F502" s="86"/>
    </row>
  </sheetData>
  <sheetProtection password="8666" sheet="1" objects="1" scenarios="1"/>
  <protectedRanges>
    <protectedRange password="DDBD" sqref="F483 F492" name="Range1_1_1_1_3_1"/>
    <protectedRange password="DDBD" sqref="F495 F486:F489" name="Range1_1_1_3_1"/>
    <protectedRange password="DDBD" sqref="F497 F490:F491 F484:F485 F494" name="Range1_6_7_5"/>
    <protectedRange password="DDBD" sqref="F500:F501" name="Range1_6_2_1_2_1"/>
    <protectedRange password="DDBD" sqref="F493" name="Range1_1_1_1_3_1_1"/>
  </protectedRanges>
  <mergeCells count="13">
    <mergeCell ref="D346:F346"/>
    <mergeCell ref="H8:I8"/>
    <mergeCell ref="H9:I9"/>
    <mergeCell ref="H10:I10"/>
    <mergeCell ref="H11:I11"/>
    <mergeCell ref="H12:I12"/>
    <mergeCell ref="G2:H2"/>
    <mergeCell ref="G3:H3"/>
    <mergeCell ref="G4:H4"/>
    <mergeCell ref="G5:H5"/>
    <mergeCell ref="G6:H6"/>
    <mergeCell ref="D154:H154"/>
    <mergeCell ref="D15:H15"/>
  </mergeCells>
  <dataValidations count="1">
    <dataValidation type="whole" operator="greaterThan" allowBlank="1" showInputMessage="1" showErrorMessage="1" sqref="D346">
      <formula1>0</formula1>
    </dataValidation>
  </dataValidations>
  <hyperlinks>
    <hyperlink ref="H11" location="'Product &amp; Price List'!C346" display="GO TO RENEWALS"/>
    <hyperlink ref="E2" location="'Product &amp; Price List'!C18" display="Airwatch"/>
    <hyperlink ref="E3" location="'Product &amp; Price List'!C27" display="Cisco Nexus"/>
    <hyperlink ref="E4" location="'Product &amp; Price List'!C30" display="Fusion"/>
    <hyperlink ref="E5" location="'Product &amp; Price List'!C33" display="Horizon DaaS"/>
    <hyperlink ref="E6" location="'Product &amp; Price List'!C36" display="Horizon View"/>
    <hyperlink ref="F2" location="'Product &amp; Price List'!C50" display="Horizon Workspace"/>
    <hyperlink ref="F3" location="'Product &amp; Price List'!C54" display="IT Bus. / Fin. Mgmt"/>
    <hyperlink ref="F4" location="'Product &amp; Price List'!C63" display="NSX vSphere"/>
    <hyperlink ref="F5" location="'Product &amp; Price List'!C67" display="ThinApp"/>
    <hyperlink ref="F6" location="'Product &amp; Price List'!C71" display="Virtual SAN"/>
    <hyperlink ref="G2:H2" location="'Product &amp; Price List'!C76" display="vCenter Configuration Mgr"/>
    <hyperlink ref="G3:H3" location="'Product &amp; Price List'!C79" display="vCenter Log Insight"/>
    <hyperlink ref="G4:H4" location="'Product &amp; Price List'!C83" display="vCenter Operations Mgmt"/>
    <hyperlink ref="G5:H5" location="'Product &amp; Price List'!C91" display="vCenter Server"/>
    <hyperlink ref="G6:H6" location="'Product &amp; Price List'!C95" display="vCenter Site Recovery"/>
    <hyperlink ref="I2" location="'Product &amp; Price List'!C99" display="vCloud"/>
    <hyperlink ref="I3" location="'Product &amp; Price List'!C108" display="vFabric"/>
    <hyperlink ref="I4" location="'Product &amp; Price List'!C111" display="vRealize"/>
    <hyperlink ref="I5" location="'Product &amp; Price List'!C118" display="vSphere"/>
    <hyperlink ref="I6" location="'Product &amp; Price List'!C127" display="vSphere Essent Plus &amp; Accel. Kits"/>
    <hyperlink ref="J2" location="'Product &amp; Price List'!C132" display="vSphere Essent Plus Retail &amp; Branch Offices"/>
    <hyperlink ref="J3" location="'Product &amp; Price List'!C137" display="vSphere for Desktop"/>
    <hyperlink ref="J4" location="'Product &amp; Price List'!C140" display="vSphere Data Protection"/>
    <hyperlink ref="J5" location="'Product &amp; Price List'!C144" display="vSphere Remote / Branch Office"/>
    <hyperlink ref="J6" location="'Product &amp; Price List'!C148" display="Workstation"/>
    <hyperlink ref="E8" location="'Product &amp; Price List'!C157" display="Airwatch"/>
    <hyperlink ref="E9" location="'Product &amp; Price List'!C175" display="Fusion"/>
    <hyperlink ref="E10" location="'Product &amp; Price List'!C180" display="Horizon"/>
    <hyperlink ref="E11" location="'Product &amp; Price List'!C213" display="vCenter Ops Mgmt"/>
    <hyperlink ref="E12" location="'Product &amp; Price List'!C222" display="vCenter Server"/>
    <hyperlink ref="F8" location="'Product &amp; Price List'!C227" display="vCenter Site Recovery"/>
    <hyperlink ref="F9" location="'Product &amp; Price List'!C232" display="vCloud"/>
    <hyperlink ref="F10" location="'Product &amp; Price List'!C261" display="vRealize"/>
    <hyperlink ref="F11" location="'Product &amp; Price List'!C287" display="vSphere"/>
    <hyperlink ref="F12" location="'Product &amp; Price List'!C338" display="Workstati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Lawson</dc:creator>
  <cp:keywords/>
  <dc:description/>
  <cp:lastModifiedBy>Kimberly Miranda</cp:lastModifiedBy>
  <cp:lastPrinted>2015-01-26T20:54:24Z</cp:lastPrinted>
  <dcterms:created xsi:type="dcterms:W3CDTF">2011-01-05T22:22:02Z</dcterms:created>
  <dcterms:modified xsi:type="dcterms:W3CDTF">2015-02-13T15:13:42Z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