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updateLinks="never" codeName="ThisWorkbook" autoCompressPictures="0"/>
  <bookViews>
    <workbookView xWindow="0" yWindow="120" windowWidth="38400" windowHeight="15870"/>
  </bookViews>
  <sheets>
    <sheet name="VMware FINAL ORDER SUMMARY" sheetId="9" r:id="rId1"/>
    <sheet name="Product &amp; Price List" sheetId="15" r:id="rId2"/>
    <sheet name="Click to Quote" sheetId="16" r:id="rId3"/>
  </sheets>
  <externalReferences>
    <externalReference r:id="rId4"/>
  </externalReferences>
  <definedNames>
    <definedName name="_xlnm._FilterDatabase" localSheetId="1" hidden="1">'Product &amp; Price List'!$B$16:$L$16</definedName>
    <definedName name="_xlnm.Print_Area" localSheetId="2">'Click to Quote'!$A$1:$K$69</definedName>
  </definedNames>
  <calcPr calcId="145621" concurrentCalc="0"/>
</workbook>
</file>

<file path=xl/calcChain.xml><?xml version="1.0" encoding="utf-8"?>
<calcChain xmlns="http://schemas.openxmlformats.org/spreadsheetml/2006/main">
  <c r="H100" i="9" l="1"/>
  <c r="H98" i="9"/>
  <c r="H96" i="9"/>
  <c r="H94" i="9"/>
  <c r="H92" i="9"/>
  <c r="F95" i="9"/>
  <c r="F93" i="9"/>
  <c r="A39" i="16"/>
  <c r="A37" i="16"/>
  <c r="L117" i="9"/>
  <c r="G50" i="16"/>
  <c r="E56" i="16"/>
  <c r="E57" i="16"/>
  <c r="E58" i="16"/>
  <c r="D56" i="16"/>
  <c r="D57" i="16"/>
  <c r="D58" i="16"/>
  <c r="A58" i="16"/>
  <c r="A56" i="16"/>
  <c r="A57" i="16"/>
  <c r="K92" i="9"/>
  <c r="L92" i="9"/>
  <c r="N92" i="9"/>
  <c r="O92" i="9"/>
  <c r="S92" i="9"/>
  <c r="K94" i="9"/>
  <c r="L94" i="9"/>
  <c r="N94" i="9"/>
  <c r="O94" i="9"/>
  <c r="S94" i="9"/>
  <c r="K100" i="9"/>
  <c r="L100" i="9"/>
  <c r="N100" i="9"/>
  <c r="O100" i="9"/>
  <c r="S100" i="9"/>
  <c r="P100" i="9"/>
  <c r="P92" i="9"/>
  <c r="P94" i="9"/>
  <c r="K98" i="9"/>
  <c r="L98" i="9"/>
  <c r="H76" i="9"/>
  <c r="H77" i="9"/>
  <c r="H78" i="9"/>
  <c r="H85" i="9"/>
  <c r="K76" i="9"/>
  <c r="K77" i="9"/>
  <c r="K78" i="9"/>
  <c r="K85" i="9"/>
  <c r="L85" i="9"/>
  <c r="L76" i="9"/>
  <c r="L77" i="9"/>
  <c r="L78" i="9"/>
  <c r="N76" i="9"/>
  <c r="N77" i="9"/>
  <c r="N78" i="9"/>
  <c r="N85" i="9"/>
  <c r="O76" i="9"/>
  <c r="O77" i="9"/>
  <c r="O78" i="9"/>
  <c r="O85" i="9"/>
  <c r="P76" i="9"/>
  <c r="P77" i="9"/>
  <c r="P78" i="9"/>
  <c r="P85" i="9"/>
  <c r="S76" i="9"/>
  <c r="S77" i="9"/>
  <c r="S78" i="9"/>
  <c r="H118" i="9"/>
  <c r="H119" i="9"/>
  <c r="H120" i="9"/>
  <c r="H121" i="9"/>
  <c r="H122" i="9"/>
  <c r="H123" i="9"/>
  <c r="C56" i="16"/>
  <c r="H124" i="9"/>
  <c r="C57" i="16"/>
  <c r="H125" i="9"/>
  <c r="C58" i="16"/>
  <c r="H126" i="9"/>
  <c r="L118" i="9"/>
  <c r="L119" i="9"/>
  <c r="L120" i="9"/>
  <c r="L121" i="9"/>
  <c r="L122" i="9"/>
  <c r="L123" i="9"/>
  <c r="F56" i="16"/>
  <c r="L124" i="9"/>
  <c r="F57" i="16"/>
  <c r="L125" i="9"/>
  <c r="F58" i="16"/>
  <c r="L126" i="9"/>
  <c r="H117" i="9"/>
  <c r="G56" i="16"/>
  <c r="G57" i="16"/>
  <c r="G58" i="16"/>
  <c r="P79" i="9"/>
  <c r="P80" i="9"/>
  <c r="P81" i="9"/>
  <c r="P82" i="9"/>
  <c r="P83" i="9"/>
  <c r="P84" i="9"/>
  <c r="I46" i="16"/>
  <c r="I45" i="16"/>
  <c r="I44" i="16"/>
  <c r="I43" i="16"/>
  <c r="I42" i="16"/>
  <c r="I41" i="16"/>
  <c r="I40" i="16"/>
  <c r="I39" i="16"/>
  <c r="I37" i="16"/>
  <c r="H40" i="16"/>
  <c r="H42" i="16"/>
  <c r="H44" i="16"/>
  <c r="H46" i="16"/>
  <c r="K96" i="9"/>
  <c r="L96" i="9"/>
  <c r="N79" i="9"/>
  <c r="I24" i="16"/>
  <c r="O93" i="9"/>
  <c r="O84" i="9"/>
  <c r="I31" i="16"/>
  <c r="O83" i="9"/>
  <c r="I30" i="16"/>
  <c r="O82" i="9"/>
  <c r="I29" i="16"/>
  <c r="O81" i="9"/>
  <c r="I28" i="16"/>
  <c r="O80" i="9"/>
  <c r="I27" i="16"/>
  <c r="O79" i="9"/>
  <c r="I26" i="16"/>
  <c r="I25" i="16"/>
  <c r="I32" i="16"/>
  <c r="N84" i="9"/>
  <c r="N83" i="9"/>
  <c r="N82" i="9"/>
  <c r="N81" i="9"/>
  <c r="N80" i="9"/>
  <c r="I23" i="16"/>
  <c r="L84" i="9"/>
  <c r="L83" i="9"/>
  <c r="L82" i="9"/>
  <c r="L81" i="9"/>
  <c r="L80" i="9"/>
  <c r="L79" i="9"/>
  <c r="K84" i="9"/>
  <c r="K83" i="9"/>
  <c r="K82" i="9"/>
  <c r="K81" i="9"/>
  <c r="K80" i="9"/>
  <c r="K79" i="9"/>
  <c r="H84" i="9"/>
  <c r="H83" i="9"/>
  <c r="H82" i="9"/>
  <c r="H81" i="9"/>
  <c r="H80" i="9"/>
  <c r="H79" i="9"/>
  <c r="F97" i="9"/>
  <c r="N96" i="9"/>
  <c r="P96" i="9"/>
  <c r="N98" i="9"/>
  <c r="O98" i="9"/>
  <c r="S98" i="9"/>
  <c r="H43" i="16"/>
  <c r="P98" i="9"/>
  <c r="H37" i="16"/>
  <c r="I38" i="16"/>
  <c r="H38" i="16"/>
  <c r="K45" i="16"/>
  <c r="H45" i="16"/>
  <c r="K39" i="16"/>
  <c r="H39" i="16"/>
  <c r="O96" i="9"/>
  <c r="H41" i="16"/>
  <c r="F99" i="9"/>
  <c r="S96" i="9"/>
  <c r="F101" i="9"/>
  <c r="S97" i="9"/>
  <c r="O97" i="9"/>
  <c r="S95" i="9"/>
  <c r="S93" i="9"/>
  <c r="B17" i="16"/>
  <c r="F55" i="16"/>
  <c r="C55" i="16"/>
  <c r="F54" i="16"/>
  <c r="C54" i="16"/>
  <c r="F53" i="16"/>
  <c r="C53" i="16"/>
  <c r="F52" i="16"/>
  <c r="C52" i="16"/>
  <c r="F51" i="16"/>
  <c r="C51" i="16"/>
  <c r="F50" i="16"/>
  <c r="C50" i="16"/>
  <c r="C23" i="16"/>
  <c r="E62" i="16"/>
  <c r="C62" i="16"/>
  <c r="A62" i="16"/>
  <c r="F62" i="16"/>
  <c r="D62" i="16"/>
  <c r="K24" i="16"/>
  <c r="S79" i="9"/>
  <c r="K26" i="16"/>
  <c r="E27" i="16"/>
  <c r="H27" i="16"/>
  <c r="S81" i="9"/>
  <c r="K28" i="16"/>
  <c r="S82" i="9"/>
  <c r="K29" i="16"/>
  <c r="S83" i="9"/>
  <c r="K30" i="16"/>
  <c r="S85" i="9"/>
  <c r="K32" i="16"/>
  <c r="K43" i="16"/>
  <c r="E45" i="16"/>
  <c r="F45" i="16"/>
  <c r="G52" i="16"/>
  <c r="G53" i="16"/>
  <c r="G55" i="16"/>
  <c r="E26" i="16"/>
  <c r="F26" i="16"/>
  <c r="H26" i="16"/>
  <c r="A51" i="16"/>
  <c r="A52" i="16"/>
  <c r="A53" i="16"/>
  <c r="A54" i="16"/>
  <c r="A55" i="16"/>
  <c r="D51" i="16"/>
  <c r="E51" i="16"/>
  <c r="D52" i="16"/>
  <c r="E52" i="16"/>
  <c r="D53" i="16"/>
  <c r="E53" i="16"/>
  <c r="D54" i="16"/>
  <c r="E54" i="16"/>
  <c r="D55" i="16"/>
  <c r="E55" i="16"/>
  <c r="E50" i="16"/>
  <c r="D50" i="16"/>
  <c r="A50" i="16"/>
  <c r="A41" i="16"/>
  <c r="A43" i="16"/>
  <c r="A45" i="16"/>
  <c r="D43" i="16"/>
  <c r="E43" i="16"/>
  <c r="F43" i="16"/>
  <c r="G43" i="16"/>
  <c r="J43" i="16"/>
  <c r="D45" i="16"/>
  <c r="G45" i="16"/>
  <c r="J45" i="16"/>
  <c r="D39" i="16"/>
  <c r="E39" i="16"/>
  <c r="G39" i="16"/>
  <c r="J39" i="16"/>
  <c r="D41" i="16"/>
  <c r="E41" i="16"/>
  <c r="G41" i="16"/>
  <c r="J41" i="16"/>
  <c r="E37" i="16"/>
  <c r="J37" i="16"/>
  <c r="G37" i="16"/>
  <c r="D37" i="16"/>
  <c r="A24" i="16"/>
  <c r="A25" i="16"/>
  <c r="A26" i="16"/>
  <c r="A27" i="16"/>
  <c r="A28" i="16"/>
  <c r="A29" i="16"/>
  <c r="A30" i="16"/>
  <c r="A31" i="16"/>
  <c r="A32" i="16"/>
  <c r="A23" i="16"/>
  <c r="C24" i="16"/>
  <c r="D24" i="16"/>
  <c r="E24" i="16"/>
  <c r="F24" i="16"/>
  <c r="G24" i="16"/>
  <c r="H24" i="16"/>
  <c r="J24" i="16"/>
  <c r="C25" i="16"/>
  <c r="D25" i="16"/>
  <c r="E25" i="16"/>
  <c r="F25" i="16"/>
  <c r="G25" i="16"/>
  <c r="H25" i="16"/>
  <c r="J25" i="16"/>
  <c r="C26" i="16"/>
  <c r="D26" i="16"/>
  <c r="G26" i="16"/>
  <c r="J26" i="16"/>
  <c r="C27" i="16"/>
  <c r="D27" i="16"/>
  <c r="G27" i="16"/>
  <c r="J27" i="16"/>
  <c r="C28" i="16"/>
  <c r="D28" i="16"/>
  <c r="E28" i="16"/>
  <c r="F28" i="16"/>
  <c r="G28" i="16"/>
  <c r="H28" i="16"/>
  <c r="J28" i="16"/>
  <c r="C29" i="16"/>
  <c r="D29" i="16"/>
  <c r="E29" i="16"/>
  <c r="F29" i="16"/>
  <c r="G29" i="16"/>
  <c r="H29" i="16"/>
  <c r="J29" i="16"/>
  <c r="C30" i="16"/>
  <c r="D30" i="16"/>
  <c r="E30" i="16"/>
  <c r="F30" i="16"/>
  <c r="G30" i="16"/>
  <c r="H30" i="16"/>
  <c r="J30" i="16"/>
  <c r="C31" i="16"/>
  <c r="D31" i="16"/>
  <c r="E31" i="16"/>
  <c r="F31" i="16"/>
  <c r="G31" i="16"/>
  <c r="H31" i="16"/>
  <c r="J31" i="16"/>
  <c r="C32" i="16"/>
  <c r="D32" i="16"/>
  <c r="E32" i="16"/>
  <c r="F32" i="16"/>
  <c r="G32" i="16"/>
  <c r="H32" i="16"/>
  <c r="J32" i="16"/>
  <c r="E23" i="16"/>
  <c r="G23" i="16"/>
  <c r="H23" i="16"/>
  <c r="J23" i="16"/>
  <c r="D23" i="16"/>
  <c r="B15" i="16"/>
  <c r="K15" i="16"/>
  <c r="G69" i="9"/>
  <c r="S101" i="9"/>
  <c r="K46" i="16"/>
  <c r="O101" i="9"/>
  <c r="O99" i="9"/>
  <c r="S99" i="9"/>
  <c r="K44" i="16"/>
  <c r="F39" i="16"/>
  <c r="C39" i="16"/>
  <c r="G54" i="16"/>
  <c r="G51" i="16"/>
  <c r="F37" i="16"/>
  <c r="A44" i="16"/>
  <c r="C43" i="16"/>
  <c r="S84" i="9"/>
  <c r="K31" i="16"/>
  <c r="A38" i="16"/>
  <c r="K38" i="16"/>
  <c r="A42" i="16"/>
  <c r="A46" i="16"/>
  <c r="C45" i="16"/>
  <c r="C41" i="16"/>
  <c r="C37" i="16"/>
  <c r="K42" i="16"/>
  <c r="A40" i="16"/>
  <c r="F41" i="16"/>
  <c r="K41" i="16"/>
  <c r="K37" i="16"/>
  <c r="F27" i="16"/>
  <c r="S80" i="9"/>
  <c r="K27" i="16"/>
  <c r="K25" i="16"/>
  <c r="F23" i="16"/>
  <c r="K40" i="16"/>
  <c r="K23" i="16"/>
  <c r="S86" i="9"/>
  <c r="S102" i="9"/>
  <c r="B69" i="16"/>
  <c r="P116" i="9"/>
</calcChain>
</file>

<file path=xl/comments1.xml><?xml version="1.0" encoding="utf-8"?>
<comments xmlns="http://schemas.openxmlformats.org/spreadsheetml/2006/main">
  <authors>
    <author>Kimberly Miranda</author>
  </authors>
  <commentList>
    <comment ref="F76" authorId="0">
      <text>
        <r>
          <rPr>
            <sz val="8.5"/>
            <color indexed="81"/>
            <rFont val="Arial"/>
            <family val="2"/>
          </rPr>
          <t>Select product using the drop-down menu inside each cell below.</t>
        </r>
      </text>
    </comment>
    <comment ref="F92" authorId="0">
      <text>
        <r>
          <rPr>
            <sz val="8.5"/>
            <color indexed="81"/>
            <rFont val="Arial"/>
            <family val="2"/>
          </rPr>
          <t>Select product using the drop-down menu inside each yellow cell below.</t>
        </r>
      </text>
    </comment>
  </commentList>
</comments>
</file>

<file path=xl/sharedStrings.xml><?xml version="1.0" encoding="utf-8"?>
<sst xmlns="http://schemas.openxmlformats.org/spreadsheetml/2006/main" count="1532" uniqueCount="997">
  <si>
    <t>Name:</t>
  </si>
  <si>
    <t>Address:</t>
  </si>
  <si>
    <t>Phone:</t>
  </si>
  <si>
    <t>Email:</t>
  </si>
  <si>
    <t>OHIO ACADEMIC RESOURCES NETWORK - OARNET</t>
  </si>
  <si>
    <t>End User:</t>
  </si>
  <si>
    <t>By:</t>
  </si>
  <si>
    <t>Signature:</t>
  </si>
  <si>
    <t>Title:</t>
  </si>
  <si>
    <t>Date:</t>
  </si>
  <si>
    <t>VMware Products</t>
  </si>
  <si>
    <t>License Fees</t>
  </si>
  <si>
    <t>Maintenance Fees</t>
  </si>
  <si>
    <t>Product</t>
  </si>
  <si>
    <t>Product Code</t>
  </si>
  <si>
    <t>License Fee</t>
  </si>
  <si>
    <t>License Total</t>
  </si>
  <si>
    <t>SnS Term</t>
  </si>
  <si>
    <t>SnS Fee</t>
  </si>
  <si>
    <t>SnS Total</t>
  </si>
  <si>
    <t>SnS Code</t>
  </si>
  <si>
    <t>Total Cost</t>
  </si>
  <si>
    <t>PSO Credits</t>
  </si>
  <si>
    <t>PSO Total</t>
  </si>
  <si>
    <t>Technical Contact (Primary):</t>
  </si>
  <si>
    <t>Professional Services Credits</t>
  </si>
  <si>
    <t>PSO Fee</t>
  </si>
  <si>
    <t>MAINTENANCE RENEWAL of EXISTING VMWARE LICENSES</t>
  </si>
  <si>
    <t>NEW VMWARE LICENSES and MAINTENANCE</t>
  </si>
  <si>
    <t>SUBTOTAL:</t>
  </si>
  <si>
    <t>GRAND TOTAL:</t>
  </si>
  <si>
    <t>IN WITNESS WHEREOF, each party hereto warrants and represents that this Order Form has been executed by a duly authorized representative of such party, and it constitutes the legal, valid and binding obligation of such party.</t>
  </si>
  <si>
    <t>Qty</t>
  </si>
  <si>
    <t>END USER CONTACT INFORMATION</t>
  </si>
  <si>
    <t>City/State/Zip:</t>
  </si>
  <si>
    <t>GO TO (Product Name/Family):</t>
  </si>
  <si>
    <t>NEW PRODUCTS</t>
  </si>
  <si>
    <t>ATTACHMENT 1 - ORDER SUMMARY</t>
  </si>
  <si>
    <t>EXISTING LICENSE UPGRADES</t>
  </si>
  <si>
    <t>NEW</t>
  </si>
  <si>
    <t>Billing Contact</t>
  </si>
  <si>
    <t>CUSTOMER:</t>
  </si>
  <si>
    <t>Entity / Customer / End User Name:</t>
  </si>
  <si>
    <r>
      <t xml:space="preserve">Portal Folder Name </t>
    </r>
    <r>
      <rPr>
        <b/>
        <i/>
        <sz val="10"/>
        <color indexed="8"/>
        <rFont val="Arial"/>
        <family val="2"/>
      </rPr>
      <t>(if known)</t>
    </r>
    <r>
      <rPr>
        <b/>
        <sz val="10"/>
        <color indexed="8"/>
        <rFont val="Arial"/>
        <family val="2"/>
      </rPr>
      <t>:</t>
    </r>
  </si>
  <si>
    <t xml:space="preserve">••••••••••••  AIRWATCH •••••••••••• </t>
  </si>
  <si>
    <t>UPGRADE PRODUCTS</t>
  </si>
  <si>
    <t xml:space="preserve">   NOTES:</t>
  </si>
  <si>
    <t xml:space="preserve">   All product support under this contract is at the VMware Production Level.</t>
  </si>
  <si>
    <t xml:space="preserve">   All products require the license and maintenance to be purchased from OARnet.</t>
  </si>
  <si>
    <t>UPGRADE</t>
  </si>
  <si>
    <t>RENEWAL</t>
  </si>
  <si>
    <t>VMware Price Quote</t>
  </si>
  <si>
    <t>Customer Name:</t>
  </si>
  <si>
    <t>Quote #:</t>
  </si>
  <si>
    <t>New Licenses</t>
  </si>
  <si>
    <t>Upgrade Licenses:</t>
  </si>
  <si>
    <t>Maintenance Renewals</t>
  </si>
  <si>
    <t>OARnet/ VMware - VIRTUALIZATION PROGRAM ORDER FORM</t>
  </si>
  <si>
    <r>
      <t xml:space="preserve">Purchase Orders </t>
    </r>
    <r>
      <rPr>
        <sz val="8"/>
        <color indexed="8"/>
        <rFont val="Arial"/>
        <family val="2"/>
      </rPr>
      <t>must be submitted with this order form.</t>
    </r>
    <r>
      <rPr>
        <b/>
        <sz val="8"/>
        <color indexed="8"/>
        <rFont val="Arial"/>
        <family val="2"/>
      </rPr>
      <t xml:space="preserve"> PO Vendor address:    </t>
    </r>
    <r>
      <rPr>
        <b/>
        <sz val="8"/>
        <color rgb="FFFF0000"/>
        <rFont val="Arial"/>
        <family val="2"/>
      </rPr>
      <t>OSU/OARnet 1224 Kinnear Rd
Columbus, OH  43212</t>
    </r>
    <r>
      <rPr>
        <b/>
        <u/>
        <sz val="8"/>
        <color indexed="8"/>
        <rFont val="Arial"/>
        <family val="2"/>
      </rPr>
      <t xml:space="preserve">
Credit Card </t>
    </r>
    <r>
      <rPr>
        <sz val="8"/>
        <color indexed="8"/>
        <rFont val="Arial"/>
        <family val="2"/>
      </rPr>
      <t>payment is accepted at time of order placement for a maximum of</t>
    </r>
    <r>
      <rPr>
        <b/>
        <sz val="8"/>
        <color indexed="8"/>
        <rFont val="Arial"/>
        <family val="2"/>
      </rPr>
      <t xml:space="preserve"> </t>
    </r>
    <r>
      <rPr>
        <b/>
        <u/>
        <sz val="8"/>
        <color indexed="8"/>
        <rFont val="Arial"/>
        <family val="2"/>
      </rPr>
      <t>$10,000.</t>
    </r>
  </si>
  <si>
    <r>
      <t xml:space="preserve">SUBMIT </t>
    </r>
    <r>
      <rPr>
        <b/>
        <u/>
        <sz val="9"/>
        <color rgb="FFFF0000"/>
        <rFont val="Arial"/>
        <family val="2"/>
      </rPr>
      <t xml:space="preserve">Completed and Signed </t>
    </r>
    <r>
      <rPr>
        <b/>
        <sz val="9"/>
        <rFont val="Arial"/>
        <family val="2"/>
      </rPr>
      <t>ORDER FORM, along with a PO:</t>
    </r>
    <r>
      <rPr>
        <b/>
        <u/>
        <sz val="9"/>
        <rFont val="Arial"/>
        <family val="2"/>
      </rPr>
      <t xml:space="preserve">
</t>
    </r>
    <r>
      <rPr>
        <b/>
        <u/>
        <sz val="9"/>
        <color rgb="FFFF0000"/>
        <rFont val="Arial"/>
        <family val="2"/>
      </rPr>
      <t>EMAIL: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The State of Ohio: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  </t>
    </r>
    <r>
      <rPr>
        <b/>
        <u/>
        <sz val="9"/>
        <color rgb="FFFF0000"/>
        <rFont val="Arial"/>
        <family val="2"/>
      </rPr>
      <t>vmware-stateofohio@oar.net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 Higher Education:     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 </t>
    </r>
    <r>
      <rPr>
        <b/>
        <u/>
        <sz val="9"/>
        <color rgb="FFFF0000"/>
        <rFont val="Arial"/>
        <family val="2"/>
      </rPr>
      <t>vmware-higher-education@oar.net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-  K12:  </t>
    </r>
    <r>
      <rPr>
        <b/>
        <u/>
        <sz val="9"/>
        <color rgb="FFFF0000"/>
        <rFont val="Arial"/>
        <family val="2"/>
      </rPr>
      <t>vmware-k12@oar.net</t>
    </r>
    <r>
      <rPr>
        <b/>
        <u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Fax:        </t>
    </r>
    <r>
      <rPr>
        <b/>
        <u/>
        <sz val="9"/>
        <rFont val="Arial"/>
        <family val="2"/>
      </rPr>
      <t xml:space="preserve">614-292-9390 
</t>
    </r>
    <r>
      <rPr>
        <b/>
        <sz val="9"/>
        <rFont val="Arial"/>
        <family val="2"/>
      </rPr>
      <t xml:space="preserve">Mail:     </t>
    </r>
    <r>
      <rPr>
        <b/>
        <sz val="9"/>
        <color rgb="FFFF0000"/>
        <rFont val="Arial"/>
        <family val="2"/>
      </rPr>
      <t>1224 Kinnear Rd.
                 Columbus, OH 43212</t>
    </r>
  </si>
  <si>
    <t xml:space="preserve">                  </t>
  </si>
  <si>
    <r>
      <rPr>
        <b/>
        <sz val="18"/>
        <color theme="1"/>
        <rFont val="Arial"/>
        <family val="2"/>
      </rPr>
      <t xml:space="preserve"> </t>
    </r>
    <r>
      <rPr>
        <sz val="13"/>
        <color theme="1"/>
        <rFont val="Arial"/>
        <family val="2"/>
      </rPr>
      <t>To generate a quote, click on the Quote Button above or Tab below after making selection(s) on the "Order Summary Page."</t>
    </r>
  </si>
  <si>
    <t>Paul Schopis</t>
  </si>
  <si>
    <t>Interim Executive Director, OARnet</t>
  </si>
  <si>
    <t>V-APP-CLD-D-2P-C</t>
  </si>
  <si>
    <t>V-APP-CLD-D-3P-C</t>
  </si>
  <si>
    <t>V-APP-CLD-D-P-C</t>
  </si>
  <si>
    <t>V-APP-DLD-D-2P-C</t>
  </si>
  <si>
    <t>V-APP-DLD-D-3P-C</t>
  </si>
  <si>
    <t>V-APP-DLD-D-P-C</t>
  </si>
  <si>
    <t>• AirWatch Blue Mgmt Suite 2-yr Subscr - Shared Cloud for 1 Device(Incl SaaS Production Support/Subscr)</t>
  </si>
  <si>
    <t>• AirWatch App Catalog 1-yr Subscr - Dedicated Cloud for 1 Device(Incl SaaS Production Support/Subscr)</t>
  </si>
  <si>
    <t>• AirWatch App Catalog 3-yr Subscr - Dedicated Cloud for 1 Device(Incl SaaS Production Support/Subscr)</t>
  </si>
  <si>
    <t>• AirWatch App Catalog 2-yr Subscr - Dedicated Cloud for 1 Device(Incl SaaS Production Support/Subscr)</t>
  </si>
  <si>
    <t>• AirWatch App Catalog 1-yr Subscr - Shared Cloud for 1 Device(Incl SaaS Production Support/Subscr)</t>
  </si>
  <si>
    <t>• AirWatch App Catalog 3-yr Subscr - Shared Cloud for 1 Device(Incl SaaS Production Support/Subscr)</t>
  </si>
  <si>
    <t>• AirWatch App Catalog 2-yr Subscr - Shared Cloud for 1 Device(Incl SaaS Production Support/Subscr)</t>
  </si>
  <si>
    <t>V-BMS-CLD-D-2P-C</t>
  </si>
  <si>
    <t>• AirWatch Blue Mgmt Suite 1-yr Subscr - Shared Cloud for 1 Device(Incl SaaS Production Support/Subscr)</t>
  </si>
  <si>
    <t>• AirWatch Blue Mgmt Suite 3-yr Subscr - Shared Cloud for 1 Device(Incl SaaS Production Support/Subscr)</t>
  </si>
  <si>
    <t>V-BMS-CLD-D-3P-C</t>
  </si>
  <si>
    <t>V-BMS-CLD-D-P-C</t>
  </si>
  <si>
    <t>• AirWatch Blue Mgmt Suite 2-yr Subscr - Shared Cloud for 1 User(Incl SaaS Production Support/Subscr)</t>
  </si>
  <si>
    <t>V-BMS-CLD-U-2P-C</t>
  </si>
  <si>
    <t>V-BMS-CLD-U-3P-C</t>
  </si>
  <si>
    <t>• AirWatch Blue Mgmt Suite 1-yr Subscr - Shared Cloud for 1 User(Incl SaaS Production Support/Subscr)</t>
  </si>
  <si>
    <t>• AirWatch Blue Mgmt Suite 3-yr Subscr - Shared Cloud for 1 User(Incl SaaS Production Support/Subscr)</t>
  </si>
  <si>
    <t>V-BMS-CLD-U-P-C</t>
  </si>
  <si>
    <t>• AirWatch Blue Mgmt Suite 2-yr Subscr - Dedicated Cloud for 1 Device(Incl SaaS Production Support/Subscr)</t>
  </si>
  <si>
    <t>V-BMS-DLD-D-2P-C</t>
  </si>
  <si>
    <t>• AirWatch Blue Mgmt Suite 3-yr Subscr - Dedicated Cloud for 1 Device(Incl SaaS Production Support/Subscr)</t>
  </si>
  <si>
    <t>V-BMS-DLD-D-3P-C</t>
  </si>
  <si>
    <t>• AirWatch Blue Mgmt Suite 1-yr Subscr - Dedicated Cloud for 1 Device(Incl SaaS Production Support/Subscr)</t>
  </si>
  <si>
    <t>V-BMS-DLD-D-P-C</t>
  </si>
  <si>
    <t>• AirWatch Blue Mgmt Suite 2-yr Subscr - Dedicated Cloud for 1 User(Incl SaaS Production Support/Subscr)</t>
  </si>
  <si>
    <t>V-BMS-DLD-U-2P-C</t>
  </si>
  <si>
    <t>• AirWatch Blue Mgmt Suite 3-yr Subscr - Dedicated Cloud for 1 User(Incl SaaS Production Support/Subscr)</t>
  </si>
  <si>
    <t>V-BMS-DLD-U-3P-C</t>
  </si>
  <si>
    <t>• AirWatch Blue Mgmt Suite 1-yr Subscr - Dedicated Cloud for 1 User(Incl SaaS Production Support/Subscr)</t>
  </si>
  <si>
    <t>V-BMS-DLD-U-P-C</t>
  </si>
  <si>
    <t>• AirWatch Content Lockr Collab 2-yr Subscr-Shared Cloud for 1 Device(Incl SaaS Production Support/Subscr)</t>
  </si>
  <si>
    <t>V-CLC-CLD-D-2P-C</t>
  </si>
  <si>
    <t>• AirWatch Content Lockr Collab 3-yr Subscr-Shared Cloud for 1 Device(Incl SaaS Production Support/Subscr)</t>
  </si>
  <si>
    <t>V-CLC-CLD-D-3P-C</t>
  </si>
  <si>
    <t>• AirWatch Content Lockr Collab 1-yr Subscr-Shared Cloud for 1 Device(Incl SaaS Production Support/Subscr)</t>
  </si>
  <si>
    <t>V-CLC-CLD-D-P-C</t>
  </si>
  <si>
    <t>• AirWatch Content Lockr Collab 2-yr Subscr-Ded Cloud for 1 Device(Incl SaaS Production Support/Subscr)</t>
  </si>
  <si>
    <t>V-CLC-DLD-D-2P-C</t>
  </si>
  <si>
    <t>• AirWatch Content Lockr Collab 3-yr Subscr-Ded Cloud for 1 Device(Incl SaaS Production Support/Subscr)</t>
  </si>
  <si>
    <t>V-CLC-DLD-D-3P-C</t>
  </si>
  <si>
    <t>• AirWatch Content Lockr Collab 1-yr Subscr-Ded Cloud for 1 Device(Incl SaaS Production Support/Subscr)</t>
  </si>
  <si>
    <t>V-CLC-DLD-D-P-C</t>
  </si>
  <si>
    <t>• AirWatch Content Lockr View 2-yr Subscr - Shared Cloud for 1 Device(Incl SaaS Production Support/Subscr)</t>
  </si>
  <si>
    <t>V-CLV-CLD-D-2P-C</t>
  </si>
  <si>
    <t>• AirWatch Content Lockr View 3-yr Subscr - Shared Cloud for 1 Device(Incl SaaS Production Support/Subscr)</t>
  </si>
  <si>
    <t>V-CLV-CLD-D-3P-C</t>
  </si>
  <si>
    <t>• AirWatch Content Lockr View 1-yr Subscr - Shared Cloud for 1 Device(Incl SaaS Production Support/Subscr)</t>
  </si>
  <si>
    <t>V-CLV-CLD-D-P-C</t>
  </si>
  <si>
    <t>• AirWatch Content Lockr View 2-yr Subscr - Ded Cloud for 1 Device(Incl SaaS Production Support/Subscr)</t>
  </si>
  <si>
    <t>• AirWatch Content Lockr View 3-yr Subscr - Ded Cloud for 1 Device(Incl SaaS Production Support/Subscr)</t>
  </si>
  <si>
    <t>• AirWatch Content Lockr View 1-yr Subscr - Ded Cloud for 1 Device(Incl SaaS Production Support/Subscr)</t>
  </si>
  <si>
    <t>V-CLV-DLD-D-2P-C</t>
  </si>
  <si>
    <t>V-CLV-DLD-D-3P-C</t>
  </si>
  <si>
    <t>V-CLV-DLD-D-P-C</t>
  </si>
  <si>
    <t>• Collaboration Bundle 2-yr Subscr - Shared Cloud for 1 User(Incl SaaS Production Support/Subscr)</t>
  </si>
  <si>
    <t>• Collaboration Bundle 3-yr Subscr - Shared Cloud for 1 User(Incl SaaS Production Support/Subscr)</t>
  </si>
  <si>
    <t>• Collaboration Bundle 1-yr Subscr - Shared Cloud for 1 User(Incl SaaS Production Support/Subscr)</t>
  </si>
  <si>
    <t>V-COL-CLD-U-2P-C</t>
  </si>
  <si>
    <t>V-COL-CLD-U-3P-C</t>
  </si>
  <si>
    <t>V-COL-CLD-U-P-C</t>
  </si>
  <si>
    <t>• Collaboration Bundle 2-yr Subscr - Dedicated Cloud for 1 User(Incl SaaS Production Support/Subscr)</t>
  </si>
  <si>
    <t>• Collaboration Bundle 3-yr Subscr - Dedicated Cloud for 1 User(Incl SaaS Production Support/Subscr)</t>
  </si>
  <si>
    <t>• Collaboration Bundle 1-yr Subscr - Dedicated Cloud for 1 User(Incl SaaS Production Support/Subscr)</t>
  </si>
  <si>
    <t>V-COL-DLD-U-2P-C</t>
  </si>
  <si>
    <t>V-COL-DLD-U-3P-C</t>
  </si>
  <si>
    <t>V-COL-DLD-U-P-C</t>
  </si>
  <si>
    <t>V-GMS-CLD-D-2P-C</t>
  </si>
  <si>
    <t>V-GMS-CLD-D-3P-C</t>
  </si>
  <si>
    <t>V-GMS-CLD-D-P-C</t>
  </si>
  <si>
    <t>• AirWatch Green Mgmt Suite 2-yr Subscr - Shared Cloud for 1 User(Incl SaaS Production Support/Subscr)</t>
  </si>
  <si>
    <t>• AirWatch Green Mgmt Suite 2-yr Subscr - Shared Cloud for 1 Device(Incl SaaS Production Support/Subscr)</t>
  </si>
  <si>
    <t>• AirWatch Green Mgmt Suite 3-yr Subscr - Shared Cloud for 1 Device(Incl SaaS Production Support/Subscr)</t>
  </si>
  <si>
    <t>• AirWatch Green Mgmt Suite 1-yr Subscr - Shared Cloud for 1 Device(Incl SaaS Production Support/Subscr)</t>
  </si>
  <si>
    <t>• AirWatch Green Mgmt Suite 3-yr Subscr - Shared Cloud for 1 User(Incl SaaS Production Support/Subscr)</t>
  </si>
  <si>
    <t>• AirWatch Green Mgmt Suite 1-yr Subscr - Shared Cloud for 1 User(Incl SaaS Production Support/Subscr)</t>
  </si>
  <si>
    <t>V-GMS-CLD-U-2P-C</t>
  </si>
  <si>
    <t>V-GMS-CLD-U-3P-C</t>
  </si>
  <si>
    <t>V-GMS-CLD-U-P-C</t>
  </si>
  <si>
    <t>• AirWatch Green Mgmt Suite 2-yr Subscr - Ded Cloud for 1 Device(Incl SaaS Production Support/Subscr)</t>
  </si>
  <si>
    <t>• AirWatch Green Mgmt Suite 3-yr Subscr - Ded Cloud for 1 Device(Incl SaaS Production Support/Subscr)</t>
  </si>
  <si>
    <t>• AirWatch Green Mgmt Suite 1-yr Subscr - Ded Cloud for 1 Device(Incl SaaS Production Support/Subscr)</t>
  </si>
  <si>
    <t>V-GMS-DLD-D-2P-C</t>
  </si>
  <si>
    <t>V-GMS-DLD-D-3P-C</t>
  </si>
  <si>
    <t>V-GMS-DLD-D-P-C</t>
  </si>
  <si>
    <t>• AirWatch Green Mgmt Suite 2-yr Subscr - Dedicated Cloud for 1 User(Incl SaaS Production Support/Subscr)</t>
  </si>
  <si>
    <t>• AirWatch Green Mgmt Suite 3-yr Subscr - Dedicated Cloud for 1 User(Incl SaaS Production Support/Subscr)</t>
  </si>
  <si>
    <t>• AirWatch Green Mgmt Suite 1-yr Subscr - Dedicated Cloud for 1 User(Incl SaaS Production Support/Subscr)</t>
  </si>
  <si>
    <t>V-GMS-DLD-U-2P-C</t>
  </si>
  <si>
    <t>V-GMS-DLD-U-3P-C</t>
  </si>
  <si>
    <t>V-GMS-DLD-U-P-C</t>
  </si>
  <si>
    <t>• Identity Mgr Adv Edition 2-yr Subscr - Shared Cloud for 1 User(Incl SaaS Production Support/Subscr)</t>
  </si>
  <si>
    <t>• Identity Mgr Adv Edition 3-yr Subscr - Shared Cloud for 1 User(Incl SaaS Production Support/Subscr)</t>
  </si>
  <si>
    <t>• Identity Mgr Adv Edition 1-yr Subscr - Shared Cloud for 1 User(Incl SaaS Production Support/Subscr)</t>
  </si>
  <si>
    <t>V-IDM-CLD-U-2P-C</t>
  </si>
  <si>
    <t>V-IDM-CLD-U-3P-C</t>
  </si>
  <si>
    <t>V-IDM-CLD-U-P-C</t>
  </si>
  <si>
    <t>• AirWatch Inbox 2-yr Subscr - Shared Cloud for 1 Device(Incl SaaS Production Support/Subscr)</t>
  </si>
  <si>
    <t>• AirWatch Inbox 3-yr Subscr - Shared Cloud for 1 Device(Incl SaaS Production Support/Subscr)</t>
  </si>
  <si>
    <t>• AirWatch Inbox 1-yr Subscr - Shared Cloud for 1 Device(Incl SaaS Production Support/Subscr)</t>
  </si>
  <si>
    <t>V-INB-CLD-D-2P-C</t>
  </si>
  <si>
    <t>V-INB-CLD-D-3P-C</t>
  </si>
  <si>
    <t>V-INB-CLD-D-P-C</t>
  </si>
  <si>
    <t>• AirWatch Inbox 2-yr Subscr - Dedicated Cloud for 1 Device(Incl SaaS Production Support/Subscr)</t>
  </si>
  <si>
    <t>• AirWatch Inbox 3-yr Subscr - Dedicated Cloud for 1 Device(Incl SaaS Production Support/Subscr)</t>
  </si>
  <si>
    <t>• AirWatch Inbox 1-yr Subscr - Dedicated Cloud for 1 Device(Incl SaaS Production Support/Subscr)</t>
  </si>
  <si>
    <t>V-INB-DLD-D-2P-C</t>
  </si>
  <si>
    <t>V-INB-DLD-D-3P-C</t>
  </si>
  <si>
    <t>V-INB-DLD-D-P-C</t>
  </si>
  <si>
    <t>• AirWatch for Laptop Mgmt Ste 2-yr Subscr-Shared Cloud for 1 Device(Incl SaaS Production Support/Subscr)</t>
  </si>
  <si>
    <t>• AirWatch for Laptop Mgmt Ste 3-yr Subscr-Shared Cloud for 1 Device(Incl SaaS Production Support/Subscr)</t>
  </si>
  <si>
    <t>• AirWatch for Laptop Mgmt Ste 1-yr Subscr-Shared Cloud for 1 Device(Incl SaaS Production Support/Subscr)</t>
  </si>
  <si>
    <t>V-LTP-CLD-D-2P-C</t>
  </si>
  <si>
    <t>V-LTP-CLD-D-3P-C</t>
  </si>
  <si>
    <t>V-LTP-CLD-D-P-C</t>
  </si>
  <si>
    <t>• AirWatch for Laptop Mgmt Suite 2-yr Subscr - Ded Cloud for 1 Device(Incl SaaS Production Support/Subscr)</t>
  </si>
  <si>
    <t>• AirWatch for Laptop Mgmt Suite 3-yr Subscr - Ded Cloud for 1 Device(Incl SaaS Production Support/Subscr)</t>
  </si>
  <si>
    <t>• AirWatch for Laptop Mgmt Suite 1-yr Subscr - Ded Cloud for 1 Device(Incl SaaS Production Support/Subscr)</t>
  </si>
  <si>
    <t>V-LTP-DLD-D-2P-C</t>
  </si>
  <si>
    <t>V-LTP-DLD-D-3P-C</t>
  </si>
  <si>
    <t>V-LTP-DLD-D-P-C</t>
  </si>
  <si>
    <t>• AirWatch Mobile App Wrapping 2-yr Subscr-Shared Cloud for 1 Device(Incl SaaS Production Support/Subscr)</t>
  </si>
  <si>
    <t>• AirWatch Mobile App Wrapping 3-yr Subscr-Shared Cloud for 1 Device(Incl SaaS Production Support/Subscr)</t>
  </si>
  <si>
    <t>• AirWatch Mobile App Wrapping 1-yr Subscr-Shared Cloud for 1 Device(Incl SaaS Production Support/Subscr)</t>
  </si>
  <si>
    <t>V-MAW-CLD-D-2P-C</t>
  </si>
  <si>
    <t>V-MAW-CLD-D-3P-C</t>
  </si>
  <si>
    <t>V-MAW-CLD-D-P-C</t>
  </si>
  <si>
    <t>• AirWatch Mobile App Wrapping 2-yr Subscr - Ded Cloud for 1 Device(Incl SaaS Production Support/Subscr)</t>
  </si>
  <si>
    <t>• AirWatch Mobile App Wrapping 3-yr Subscr - Ded Cloud for 1 Device(Incl SaaS Production Support/Subscr)</t>
  </si>
  <si>
    <t>• AirWatch Mobile App Wrapping 1-yr Subscr - Ded Cloud for 1 Device(Incl SaaS Production Support/Subscr)</t>
  </si>
  <si>
    <t>V-MAW-DLD-D-2P-C</t>
  </si>
  <si>
    <t>V-MAW-DLD-D-3P-C</t>
  </si>
  <si>
    <t>V-MAW-DLD-D-P-C</t>
  </si>
  <si>
    <t>• AirWatch Mobile Browser 2-yr Subscr - Shared Cloud for 1 Device(Incl SaaS Production Support/Subscr)</t>
  </si>
  <si>
    <t>• AirWatch Mobile Browser 3-yr Subscr - Shared Cloud for 1 Device(Incl SaaS Production Support/Subscr)</t>
  </si>
  <si>
    <t>• AirWatch Mobile Browser 1-yr Subscr - Shared Cloud for 1 Device(Incl SaaS Production Support/Subscr)</t>
  </si>
  <si>
    <t>V-MBM-CLD-D-2P-C</t>
  </si>
  <si>
    <t>V-MBM-CLD-D-3P-C</t>
  </si>
  <si>
    <t>V-MBM-CLD-D-P-C</t>
  </si>
  <si>
    <t>• AirWatch Mobile Browser 2-yr Subscr - Ded Cloud for 1 Device(Incl SaaS Production Support/Subscr)</t>
  </si>
  <si>
    <t>• AirWatch Mobile Browser 3-yr Subscr - Ded Cloud for 1 Device(Incl SaaS Production Support/Subscr)</t>
  </si>
  <si>
    <t>• AirWatch Mobile Browser 1-yr Subscr - Ded Cloud for 1 Device(Incl SaaS Production Support/Subscr)</t>
  </si>
  <si>
    <t>V-MBM-DLD-D-2P-C</t>
  </si>
  <si>
    <t>V-MBM-DLD-D-3P-C</t>
  </si>
  <si>
    <t>V-MBM-DLD-D-P-C</t>
  </si>
  <si>
    <t>• AirWatch Mobile Device 2-yr Subscr - Shared Cloud for 1 Device(Incl SaaS Production Support/Subscr)</t>
  </si>
  <si>
    <t>• AirWatch Mobile Device 3-yr Subscr - Shared Cloud for 1 Device(Incl SaaS Production Support/Subscr)</t>
  </si>
  <si>
    <t>• AirWatch Mobile Device 1-yr Subscr - Shared Cloud for 1 Device(Incl SaaS Production Support/Subscr)</t>
  </si>
  <si>
    <t>V-MDM-CLD-D-2P-C</t>
  </si>
  <si>
    <t>V-MDM-CLD-D-3P-C</t>
  </si>
  <si>
    <t>V-MDM-CLD-D-P-C</t>
  </si>
  <si>
    <t>• AirWatch Mobile Device 2-yr Subscr - Ded Cloud for 1 Device(Incl SaaS Production Support/Subscr)</t>
  </si>
  <si>
    <t>• AirWatch Mobile Device 3-yr Subscr - Ded Cloud for 1 Device(Incl SaaS Production Support/Subscr)</t>
  </si>
  <si>
    <t>• AirWatch Mobile Device 1-yr Subscr - Ded Cloud for 1 Device(Incl SaaS Production Support/Subscr)</t>
  </si>
  <si>
    <t>V-MDM-DLD-D-2P-C</t>
  </si>
  <si>
    <t>V-MDM-DLD-D-3P-C</t>
  </si>
  <si>
    <t>V-MDM-DLD-D-P-C</t>
  </si>
  <si>
    <t>• AirWatch Orange Mgmt Suite 2-yr Subscr - Shared Cloud for 1 Device(Incl SaaS Production Support/Subscr)</t>
  </si>
  <si>
    <t>• AirWatch Orange Mgmt Suite 3-yr Subscr - Shared Cloud for 1 Device(Incl SaaS Production Support/Subscr)</t>
  </si>
  <si>
    <t>• AirWatch Orange Mgmt Suite 1-yr Subscr - Shared Cloud for 1 Device(Incl SaaS Production Support/Subscr)</t>
  </si>
  <si>
    <t>V-OMS-CLD-D-2P-C</t>
  </si>
  <si>
    <t>V-OMS-CLD-D-3P-C</t>
  </si>
  <si>
    <t>V-OMS-CLD-D-P-C</t>
  </si>
  <si>
    <t>• AirWatch Orange Mgmt Suite 2-yr Subscr - Shared Cloud for 1 User (Incl SaaS Production Support/Subscr)</t>
  </si>
  <si>
    <t>• AirWatch Orange Mgmt Suite 3-yr Subscr - Shared Cloud for 1 User (Incl SaaS Production Support/Subscr)</t>
  </si>
  <si>
    <t>• AirWatch Orange Mgmt Suite 1-yr Subscr - Shared Cloud for 1 User (Incl SaaS Production Support/Subscr)</t>
  </si>
  <si>
    <t>V-OMS-CLD-U-2P-C</t>
  </si>
  <si>
    <t>V-OMS-CLD-U-3P-C</t>
  </si>
  <si>
    <t>V-OMS-CLD-U-P-C</t>
  </si>
  <si>
    <t>• AirWatch Orange Mgmt Suite 2-yr Subscr - Ded Cloud for 1 Device(Incl SaaS Production Support/Subscr)</t>
  </si>
  <si>
    <t>• AirWatch Orange Mgmt Suite 3-yr Subscr - Ded Cloud for 1 Device(Incl SaaS Production Support/Subscr)</t>
  </si>
  <si>
    <t>• AirWatch Orange Mgmt Suite 1-yr Subscr - Ded Cloud for 1 Device(Incl SaaS Production Support/Subscr)</t>
  </si>
  <si>
    <t>V-OMS-DLD-D-2P-C</t>
  </si>
  <si>
    <t>V-OMS-DLD-D-3P-C</t>
  </si>
  <si>
    <t>V-OMS-DLD-D-P-C</t>
  </si>
  <si>
    <t>• AirWatch Orange Mgmt Suite 2-yr Subscr - Ded Cloud for 1 User(Incl SaaS Production Support/Subscr)</t>
  </si>
  <si>
    <t>• AirWatch Orange Mgmt Suite 3-yr Subscr - Ded Cloud for 1 User(Incl SaaS Production Support/Subscr)</t>
  </si>
  <si>
    <t>• AirWatch Orange Mgmt Suite 1-yr Subscr - Ded Cloud for 1 User(Incl SaaS Production Support/Subscr)</t>
  </si>
  <si>
    <t>V-OMS-DLD-U-2P-C</t>
  </si>
  <si>
    <t>V-OMS-DLD-U-3P-C</t>
  </si>
  <si>
    <t>V-OMS-DLD-U-P-C</t>
  </si>
  <si>
    <t>• AirWatch Printer 2-yr Subscr - Shared Cloud  for 1 device(Incl SaaS Production Support/Subscr)</t>
  </si>
  <si>
    <t>• AirWatch Printer 3-yr Subscr - Shared Cloud  for 1 device(Incl SaaS Production Support/Subscr)</t>
  </si>
  <si>
    <t>• AirWatch Printer 1-yr Subscr - Shared Cloud  for 1 device(Incl SaaS Production Support/Subscr)</t>
  </si>
  <si>
    <t>V-PTR-CLD-D-2P-C</t>
  </si>
  <si>
    <t>V-PTR-CLD-D-3P-C</t>
  </si>
  <si>
    <t>V-PTR-CLD-D-P-C</t>
  </si>
  <si>
    <t>• AirWatch Printer 2-yr Subscr - Dedicated Cloud for 1 device(Incl SaaS Production Support/Subscr)</t>
  </si>
  <si>
    <t>• AirWatch Printer 3-yr Subscr - Dedicated Cloud for 1 device(Incl SaaS Production Support/Subscr)</t>
  </si>
  <si>
    <t>• AirWatch Printer 1-yr Subscr - Dedicated Cloud for 1 device(Incl SaaS Production Support/Subscr)</t>
  </si>
  <si>
    <t>V-PTR-DLD-D-2P-C</t>
  </si>
  <si>
    <t>V-PTR-DLD-D-3P-C</t>
  </si>
  <si>
    <t>V-PTR-DLD-D-P-C</t>
  </si>
  <si>
    <t>• AirWatch Mgmt Ste for Rugged Devices 2-yr Subscr-Shared Cloud for 1 Device(Incl SaaS Prod Supp/Subscr)</t>
  </si>
  <si>
    <t>• AirWatch Mgmt Ste for Rugged Devices 3-yr Subscr-Shared Cloud for 1 Device(Incl SaaS Prod Supp/Subscr)</t>
  </si>
  <si>
    <t>• AirWatch Mgmt Ste for Rugged Devices 1-yr Subscr-Shared Cloud for 1 Device(Incl SaaS Prod Supp/Subscr)</t>
  </si>
  <si>
    <t>V-RUG-CLD-D-2P-C</t>
  </si>
  <si>
    <t>V-RUG-CLD-D-3P-C</t>
  </si>
  <si>
    <t>V-RUG-CLD-D-P-C</t>
  </si>
  <si>
    <t>• AirWatch Mgmt Ste for Rugged Devices 2-yr Subscr-Ded Cloud for 1 Device(Incl SaaS Prod Support/Subscr)</t>
  </si>
  <si>
    <t>• AirWatch Mgmt Ste for Rugged Devices 3-yr Subscr-Ded Cloud for 1 Device(Incl SaaS Prod Support/Subscr)</t>
  </si>
  <si>
    <t>• AirWatch Mgmt Ste for Rugged Devices 1-yr Subscr-Ded Cloud for 1 Device(Incl SaaS Prod Support/Subscr)</t>
  </si>
  <si>
    <t>• Socialcast 2-yr Subscription - Shared Cloud for 1 User (Includes SaaS Production Support/Subscription)</t>
  </si>
  <si>
    <t>• Socialcast 3-yr Subscription - Shared Cloud for 1 User (Includes SaaS Production Support/Subscription)</t>
  </si>
  <si>
    <t>• Socialcast 1-yr Subscription - Shared Cloud for 1 User (Includes SaaS Production Support/Subscription)</t>
  </si>
  <si>
    <t>V-SCT-CLD-U-2P-C</t>
  </si>
  <si>
    <t>V-SCT-CLD-U-3P-C</t>
  </si>
  <si>
    <t>V-SCT-CLD-U-P-C</t>
  </si>
  <si>
    <t>• Socialcast 2-yr Subscription - Dedicated Cloud for 1 User (Includes SaaS Production Support/Subscription)</t>
  </si>
  <si>
    <t>• Socialcast 3-yr Subscription - Dedicated Cloud for 1 User (Includes SaaS Production Support/Subscription)</t>
  </si>
  <si>
    <t>• Socialcast 1-yr Subscription - Dedicated Cloud for 1 User (Includes SaaS Production Support/Subscription)</t>
  </si>
  <si>
    <t>V-SCT-DLD-U-2P-C</t>
  </si>
  <si>
    <t>V-SCT-DLD-U-3P-C</t>
  </si>
  <si>
    <t>V-SCT-DLD-U-P-C</t>
  </si>
  <si>
    <t>• AirWatch Telecom 2-yr Subscr - Shared Cloud for 1 Device(Includes SaaS Production Support/Subscription)</t>
  </si>
  <si>
    <t>• AirWatch Telecom 3-yr Subscr - Shared Cloud for 1 Device(Includes SaaS Production Support/Subscription)</t>
  </si>
  <si>
    <t>• AirWatch Telecom 1-yr Subscr - Shared Cloud for 1 Device(Includes SaaS Production Support/Subscription)</t>
  </si>
  <si>
    <t>V-TEL-CLD-D-2P-C</t>
  </si>
  <si>
    <t>V-TEL-CLD-D-3P-C</t>
  </si>
  <si>
    <t>V-TEL-CLD-D-P-C</t>
  </si>
  <si>
    <t>• AirWatch Telecom 2-yr Subscr - Shared Cloud for 1 User(Includes SaaS Production Support/Subscription)</t>
  </si>
  <si>
    <t>• AirWatch Telecom 3-yr Subscr - Shared Cloud for 1 User(Includes SaaS Production Support/Subscription)</t>
  </si>
  <si>
    <t>• AirWatch Telecom 1-yr Subscr - Shared Cloud for 1 User(Includes SaaS Production Support/Subscription)</t>
  </si>
  <si>
    <t>V-TEL-CLD-U-2P-C</t>
  </si>
  <si>
    <t>V-TEL-CLD-U-3P-C</t>
  </si>
  <si>
    <t>V-TEL-CLD-U-P-C</t>
  </si>
  <si>
    <t>• AirWatch Telecom 2-yr Subscr - Dedicated Cloud for 1 Device(Incl SaaS Production Support/Subscr)</t>
  </si>
  <si>
    <t>• AirWatch Telecom 3-yr Subscr - Dedicated Cloud for 1 Device(Incl SaaS Production Support/Subscr)</t>
  </si>
  <si>
    <t>• AirWatch Telecom 1-yr Subscr - Dedicated Cloud for 1 Device(Incl SaaS Production Support/Subscr)</t>
  </si>
  <si>
    <t>V-TEL-DLD-D-2P-C</t>
  </si>
  <si>
    <t>V-TEL-DLD-D-3P-C</t>
  </si>
  <si>
    <t>V-TEL-DLD-D-P-C</t>
  </si>
  <si>
    <t>• AirWatch Telecom 2-yr Subscr - Dedicated Cloud for 1 User(Incl SaaS Production Support/Subscr)</t>
  </si>
  <si>
    <t>• AirWatch Telecom 3-yr Subscr - Dedicated Cloud for 1 User(Incl SaaS Production Support/Subscr)</t>
  </si>
  <si>
    <t>• AirWatch Telecom 1-yr Subscr - Dedicated Cloud for 1 User(Incl SaaS Production Support/Subscr)</t>
  </si>
  <si>
    <t>V-TEL-DLD-U-2P-C</t>
  </si>
  <si>
    <t>V-TEL-DLD-U-3P-C</t>
  </si>
  <si>
    <t>V-TEL-DLD-U-P-C</t>
  </si>
  <si>
    <t>• AirWatch Teacher Tools 2-yr Subscr - Shared Cloud for 1 Device(Incl SaaS Production Support/Subscr)</t>
  </si>
  <si>
    <t>• AirWatch Teacher Tools 3-yr Subscr - Shared Cloud for 1 Device(Incl SaaS Production Support/Subscr)</t>
  </si>
  <si>
    <t>• AirWatch Teacher Tools 1-yr Subscr - Shared Cloud for 1 Device(Incl SaaS Production Support/Subscr)</t>
  </si>
  <si>
    <t>• AirWatch Teacher Tools 2-yr Subscr - Dedicated Cloud for 1 Device(Incl SaaS Production Support/Subscr)</t>
  </si>
  <si>
    <t>• AirWatch Teacher Tools 3-yr Subscr - Dedicated Cloud for 1 Device(Incl SaaS Production Support/Subscr)</t>
  </si>
  <si>
    <t>• AirWatch Teacher Tools 1-yr Subscr - Dedicated Cloud for 1 Device(Incl SaaS Production Support/Subscr)</t>
  </si>
  <si>
    <t>V-TTS-DLD-D-2P-C</t>
  </si>
  <si>
    <t>V-TTS-DLD-D-3P-C</t>
  </si>
  <si>
    <t>V-TTS-DLD-D-P-C</t>
  </si>
  <si>
    <t>V-TTS-CLD-D-2P-C</t>
  </si>
  <si>
    <t>V-TTS-CLD-D-3P-C</t>
  </si>
  <si>
    <t>V-TTS-CLD-D-P-C</t>
  </si>
  <si>
    <t>• AirWatch Teacher Tools 3-yr Subscr - Dedicated Cloud for 1 Device (Incl SaaS Production Support/Subscr)</t>
  </si>
  <si>
    <t>• AirWatch Teacher Tools 2-yr Subscr - Dedicated Cloud for 1 Device (Incl SaaS Production Support/Subscr)</t>
  </si>
  <si>
    <t>• AirWatch Teacher Tools 1-yr Subscr - Dedicated Cloud for 1 Device (Incl SaaS Production Support/Subscr)</t>
  </si>
  <si>
    <t>• AirWatch Video 2-yr Subscr - Shared Cloud for 1 Device (Incl SaaS Production Support/Subscr)</t>
  </si>
  <si>
    <t>V-VID-CLD-D-2P-C</t>
  </si>
  <si>
    <t>• AirWatch Video 3-yr Subscr - Shared Cloud for 1 Device (Incl SaaS Production Support/Subscr)</t>
  </si>
  <si>
    <t>V-VID-CLD-D-3P-C</t>
  </si>
  <si>
    <t>•  AirWatch Video 1-yr Subscr - Shared Cloud for 1 Device (Incl SaaS Production Support/Subscr)</t>
  </si>
  <si>
    <t>V-VID-CLD-D-P-C</t>
  </si>
  <si>
    <t>•  AirWatch Video 2-yr Subscr - Shared Cloud for 1 User (Incl SaaS Production Support/Subscr)</t>
  </si>
  <si>
    <t>V-VID-CLD-U-2P-C</t>
  </si>
  <si>
    <t>•  AirWatch Video 3-yr Subscr - Shared Cloud for 1 User (Incl SaaS Production Support/Subscr)</t>
  </si>
  <si>
    <t>V-VID-CLD-U-3P-C</t>
  </si>
  <si>
    <t>•  AirWatch Video 1-yr Subscr - Shared Cloud for 1 User (Incl SaaS Production Support/Subscr)</t>
  </si>
  <si>
    <t>V-VID-CLD-U-P-C</t>
  </si>
  <si>
    <t>•  AirWatch Video 2-yr Subscr - Dedicated Cloud for 1 Device (Incl SaaS Production Support/Subscr)</t>
  </si>
  <si>
    <t>V-VID-DLD-D-2P-C</t>
  </si>
  <si>
    <t>•  AirWatch Video 3-yr Subscr - Dedicated Cloud for 1 Device (Incl SaaS Production Support/Subscr)</t>
  </si>
  <si>
    <t>V-VID-DLD-D-3P-C</t>
  </si>
  <si>
    <t>•  AirWatch Video 1-yr Subscr - Dedicated Cloud for 1 Device (Incl SaaS Production Support/Subscr)</t>
  </si>
  <si>
    <t>V-VID-DLD-D-P-C</t>
  </si>
  <si>
    <t>•  AirWatch Video 2-yr Subscr - Dedicated Cloud for 1 User (Incl SaaS Production Support/Subscr)</t>
  </si>
  <si>
    <t>V-VID-DLD-U-2P-C</t>
  </si>
  <si>
    <t>•  AirWatch Video 3-yr Subscr - Dedicated Cloud for 1 User (Incl SaaS Production Support/Subscr)</t>
  </si>
  <si>
    <t xml:space="preserve">
V-VID-DLD-U-3P-C</t>
  </si>
  <si>
    <t>•  AirWatch Video 1-yr Subscr - Dedicated Cloud for 1 User (Incl SaaS Production Support/Subscr)</t>
  </si>
  <si>
    <t>V-VID-DLD-U-P-C</t>
  </si>
  <si>
    <t>•  AirWatch Yllw Mgmt Suite 2-yr Subscr - Shared Cloud for 1 Device (Incl SaaS Production Support/Subscr)</t>
  </si>
  <si>
    <t>V-YMS-CLD-D-2P-C</t>
  </si>
  <si>
    <t>•  AirWatch Yllw Mgmt Suite 3-yr Subscr - Shared Cloud for 1 Device (Incl SaaS Production Support/Subscr)</t>
  </si>
  <si>
    <t>V-YMS-CLD-D-3P-C</t>
  </si>
  <si>
    <t>•  AirWatch Yllw Mgmt Suite 1-yr Subscr - Shared Cloud for 1 Device (Incl SaaS Production Support/Subscr)</t>
  </si>
  <si>
    <t>V-YMS-CLD-D-P-C</t>
  </si>
  <si>
    <t>•  AirWatch Yllw Mgmt Suite 2-yr Subscr - Shared Cloud for 1 User (Incl SaaS Production Support/Subscr)</t>
  </si>
  <si>
    <t>V-YMS-CLD-U-2P-C</t>
  </si>
  <si>
    <t>•  AirWatch Yllw Mgmt Suite 3-yr Subscr - Shared Cloud for 1 User (Incl SaaS Production Support/Subscr)</t>
  </si>
  <si>
    <t>V-YMS-CLD-U-3P-C</t>
  </si>
  <si>
    <t>•  AirWatch Yllw Mgmt Suite 1-yr Subscr - Shared Cloud for 1 User (Incl SaaS Production Support/Subscr)</t>
  </si>
  <si>
    <t>V-YMS-CLD-U-P-C</t>
  </si>
  <si>
    <t>V-YMS-DLD-D-2P-C</t>
  </si>
  <si>
    <t>•  AirWatch Yllw Mgmt Suite 2-yr Subscr - Dedicated Cloud for 1 Device(Incl SaaS Production Support/Subscr)</t>
  </si>
  <si>
    <t>•  AirWatch Yllw Mgmt Suite 3-yr Subscr - Dedicated Cloud for 1 Device(Incl SaaS Production Support/Subscr)</t>
  </si>
  <si>
    <t>V-YMS-DLD-D-3P-C</t>
  </si>
  <si>
    <t>•  AirWatch Yllw Mgmt Suite 1-yr Subscr - Dedicated Cloud for 1 Device(Incl SaaS Production Support/Subscr)</t>
  </si>
  <si>
    <t>V-YMS-DLD-D-P-C</t>
  </si>
  <si>
    <t>•  AirWatch Yllw Mgmt Suite 2-yr Subscr - Dedicated Cloud for 1 User(Incl SaaS Production Support/Subscr)</t>
  </si>
  <si>
    <t>V-YMS-DLD-U-2P-C</t>
  </si>
  <si>
    <t>•  AirWatch Yllw Mgmt Suite 3-yr Subscr - Dedicated Cloud for 1 User(Incl SaaS Production Support/Subscr)</t>
  </si>
  <si>
    <t>V-YMS-DLD-U-3P-C</t>
  </si>
  <si>
    <t>•  AirWatch Yllw Mgmt Suite 1-yr Subscr - Dedicated Cloud for 1 User(Incl SaaS Production Support/Subscr)</t>
  </si>
  <si>
    <t>V-YMS-DLD-U-P-C</t>
  </si>
  <si>
    <t>•  AirWatch App Catalog 2-yr Subscr - Shared Cloud for 1 Device (Incl SaaS Basic Support/Subscr)</t>
  </si>
  <si>
    <t>V-APP-CLD-D-2G-C</t>
  </si>
  <si>
    <t>•  AirWatch App Catalog 3-yr Subscr - Shared Cloud for 1 Device (Incl SaaS Basic Support/Subscr)</t>
  </si>
  <si>
    <t>V-APP-CLD-D-3G-C</t>
  </si>
  <si>
    <t>•  AirWatch App Catalog 1-yr Subscr - Shared Cloud for 1 Device (Incl SaaS Basic Support/Subscr)</t>
  </si>
  <si>
    <t>V-APP-CLD-D-G-C</t>
  </si>
  <si>
    <t>•  AirWatch App Catalog 2-yr Subscr - Dedicated Cloud for 1 Device (Incl SaaS Basic Support/Subscr)</t>
  </si>
  <si>
    <t>V-APP-DLD-D-2G-C</t>
  </si>
  <si>
    <t>•  AirWatch App Catalog 3-yr Subscr - Dedicated Cloud for 1 Device (Incl SaaS Basic Support/Subscr)</t>
  </si>
  <si>
    <t>V-APP-DLD-D-3G-C</t>
  </si>
  <si>
    <t>•  AirWatch App Catalog 1-yr Subscr - Dedicated Cloud for 1 Device (Incl SaaS Basic Support/Subscr)</t>
  </si>
  <si>
    <t>V-APP-DLD-D-G-C</t>
  </si>
  <si>
    <t>•  AirWatch Blue Mgmt Suite 2-yr Subscr - Shared Cloud for 1 Device (Incl SaaS Basic Support/Subscr)</t>
  </si>
  <si>
    <t>V-BMS-CLD-D-2G-C</t>
  </si>
  <si>
    <t>•  AirWatch Blue Mgmt Suite 3-yr Subscr - Shared Cloud for 1 Device (Incl SaaS Basic Support/Subscr)</t>
  </si>
  <si>
    <t>V-BMS-CLD-D-3G-C</t>
  </si>
  <si>
    <t>•  AirWatch Blue Mgmt Suite 1-yr Subscr - Shared Cloud for 1 Device (Incl SaaS Basic Support/Subscr)</t>
  </si>
  <si>
    <t>V-BMS-CLD-D-G-C</t>
  </si>
  <si>
    <t>•  AirWatch Blue Mgmt Suite 2-yr Subscr - Shared Cloud for 1 User (Incl SaaS Basic Support/Subscr)</t>
  </si>
  <si>
    <t>V-BMS-CLD-U-2G-C</t>
  </si>
  <si>
    <t>•  AirWatch Blue Mgmt Suite 3-yr Subscr - Shared Cloud for 1 User (Incl SaaS Basic Support/Subscr)</t>
  </si>
  <si>
    <t>V-BMS-CLD-U-3G-C</t>
  </si>
  <si>
    <t>•  AirWatch Blue Mgmt Suite 1-yr Subscr - Shared Cloud for 1 User (Incl SaaS Basic Support/Subscr)</t>
  </si>
  <si>
    <t>V-BMS-CLD-U-G-C</t>
  </si>
  <si>
    <t>•  AirWatch Blue Mgmt Suite 2-yr Subscr - Dedicated Cloud for 1 Device (Incl SaaS Basic Support/Subscr)</t>
  </si>
  <si>
    <t>V-BMS-DLD-D-2G-C</t>
  </si>
  <si>
    <t>•  AirWatch Blue Mgmt Suite 3-yr Subscr - Dedicated Cloud for 1 Device (Incl SaaS Basic Support/Subscr)</t>
  </si>
  <si>
    <t>V-BMS-DLD-D-3G-C</t>
  </si>
  <si>
    <t>•  AirWatch Blue Mgmt Suite 1-yr Subscr - Dedicated Cloud for 1 Device (Incl SaaS Basic Support/Subscr)</t>
  </si>
  <si>
    <t>V-BMS-DLD-D-G-C</t>
  </si>
  <si>
    <t>•  AirWatch Blue Mgmt Suite 2-yr Subscr - Dedicated Cloud for 1 User (Incl SaaS Basic Support/Subscr)</t>
  </si>
  <si>
    <t>V-BMS-DLD-U-2G-C</t>
  </si>
  <si>
    <t>•  AirWatch Blue Mgmt Suite 3-yr Subscr - Dedicated Cloud for 1 User (Incl SaaS Basic Support/Subscr)</t>
  </si>
  <si>
    <t>V-BMS-DLD-U-3G-C</t>
  </si>
  <si>
    <t>•  AirWatch Blue Mgmt Suite 1-yr Subscr - Dedicated Cloud for 1 User (Incl SaaS Basic Support/Subscr)</t>
  </si>
  <si>
    <t>V-BMS-DLD-U-G-C</t>
  </si>
  <si>
    <t>•  AirWatch Content Locker Collab 2-yr Subscr - Shared Cloud for 1 Device(Incl SaaS Basic Support/Subscr)</t>
  </si>
  <si>
    <t>V-CLC-CLD-D-2G-C</t>
  </si>
  <si>
    <t>•  AirWatch Content Locker Collab 3-yr Subscr - Shared Cloud for 1 Device(Incl SaaS Basic Support/Subscr)</t>
  </si>
  <si>
    <t>V-CLC-CLD-D-3G-C</t>
  </si>
  <si>
    <t>•  AirWatch Content Locker Collab 1-yr Subscr - Shared Cloud for 1 Device(Incl SaaS Basic Support/Subscr)</t>
  </si>
  <si>
    <t>V-CLC-CLD-D-G-C</t>
  </si>
  <si>
    <t>•  AirWatch Content Locker Collab 2-yr Subscr - Dedicated Cloud for 1 Device(Incl SaaS Basic Spprt/Subscr)</t>
  </si>
  <si>
    <t>V-CLC-DLD-D-2G-C</t>
  </si>
  <si>
    <t>•  AirWatch Content Locker Collab 3-yr Subscr - Dedicated Cloud for 1 Device(Incl SaaS Basic Spprt/Subscr)</t>
  </si>
  <si>
    <t>V-CLC-DLD-D-3G-C</t>
  </si>
  <si>
    <t>•  AirWatch Content Locker Collab 1-yr Subscr - Dedicated Cloud for 1 Device(Incl SaaS Basic Spprt/Subscr)</t>
  </si>
  <si>
    <t>V-CLC-DLD-D-G-C</t>
  </si>
  <si>
    <t>•  AirWatch Content Locker View 2-yr Subscr - Shared Cloud for 1 Device (Incl SaaS Basic Support/Subscr)</t>
  </si>
  <si>
    <t>V-CLV-CLD-D-2G-C</t>
  </si>
  <si>
    <t>•  AirWatch Content Locker View 3-yr Subscr - Shared Cloud for 1 Device (Incl SaaS Basic Support/Subscr)</t>
  </si>
  <si>
    <t>V-CLV-CLD-D-3G-C</t>
  </si>
  <si>
    <t>•  AirWatch Content Locker View 1-yr Subscr - Shared Cloud for 1 Device (Incl SaaS Basic Support/Subscr)</t>
  </si>
  <si>
    <t>V-CLV-CLD-D-G-C</t>
  </si>
  <si>
    <t>•  AirWatch Content Locker View 2-yr Subscr - Dedicated Cloud for 1 Device(Incl SaaS Basic Support/Subscr)</t>
  </si>
  <si>
    <t>V-CLV-DLD-D-2G-C</t>
  </si>
  <si>
    <t>•  AirWatch Content Locker View 3-yr Subscr - Dedicated Cloud for 1 Device(Incl SaaS Basic Support/Subscr)</t>
  </si>
  <si>
    <t>V-CLV-DLD-D-3G-C</t>
  </si>
  <si>
    <t>•  AirWatch Content Locker View 1-yr Subscr - Dedicated Cloud for 1 Device(Incl SaaS Basic Support/Subscr)</t>
  </si>
  <si>
    <t>V-CLV-DLD-D-G-C</t>
  </si>
  <si>
    <t>•  VMware Collaboration Bundle 2-yr Subscr - Shared Cloud for 1 User (Incl SaaS Basic Support/Subscr)</t>
  </si>
  <si>
    <t>V-COL-CLD-U-2G-C</t>
  </si>
  <si>
    <t>•  VMware Collaboration Bundle 3-yr Subscr - Shared Cloud for 1 User (Incl SaaS Basic Support/Subscr)</t>
  </si>
  <si>
    <t>V-COL-CLD-U-3G-C</t>
  </si>
  <si>
    <t>•  VMware Collaboration Bundle 1-yr Subscr - Shared Cloud for 1 User (Incl SaaS Basic Support/Subscr)</t>
  </si>
  <si>
    <t>V-COL-CLD-U-G-C</t>
  </si>
  <si>
    <t>•  VMware Collaboration Bundle 2-yr Subscr - Dedicated Cloud for 1 User (Incl SaaS Basic Support/Subscr)</t>
  </si>
  <si>
    <t>V-COL-DLD-U-2G-C</t>
  </si>
  <si>
    <t>•  VMware Collaboration Bundle 3-yr Subscr - Dedicated Cloud for 1 User (Incl SaaS Basic Support/Subscr)</t>
  </si>
  <si>
    <t>V-COL-DLD-U-3G-C</t>
  </si>
  <si>
    <t>•  VMware Collaboration Bundle 1-yr Subscr - Dedicated Cloud for 1 User (Incl SaaS Basic Support/Subscr)</t>
  </si>
  <si>
    <t>V-COL-DLD-U-G-C</t>
  </si>
  <si>
    <t>•  AirWatch Green Mgmt Suite 2-yr Subscr - Shared Cloud for 1 Device (Incl SaaS Basic Support/Subscr)</t>
  </si>
  <si>
    <t>V-GMS-CLD-D-2G-C</t>
  </si>
  <si>
    <t>•  AirWatch Green Mgmt Suite 3-yr Subscr - Shared Cloud for 1 Device (Incl SaaS Basic Support/Subscr)</t>
  </si>
  <si>
    <t>V-GMS-CLD-D-3G-C</t>
  </si>
  <si>
    <t>•  AirWatch Green Mgmt Suite 1-yr Subscr - Shared Cloud for 1 Device (Incl SaaS Basic Support/Subscr)</t>
  </si>
  <si>
    <t>V-GMS-CLD-D-G-C</t>
  </si>
  <si>
    <t>•  AirWatch Green Mgmt Suite 2-yr Subscr - Shared Cloud for 1 User (Incl SaaS Basic Support/Subscr)</t>
  </si>
  <si>
    <t>V-GMS-CLD-U-2G-C</t>
  </si>
  <si>
    <t>•  AirWatch Green Mgmt Suite 3-yr Subscr - Shared Cloud for 1 User (Incl SaaS Basic Support/Subscr)</t>
  </si>
  <si>
    <t>V-GMS-CLD-U-3G-C</t>
  </si>
  <si>
    <t>•  AirWatch Green Mgmt Suite 1-yr Subscr - Shared Cloud for 1 User (Incl SaaS Basic Support/Subscr)</t>
  </si>
  <si>
    <t>V-GMS-CLD-U-G-C</t>
  </si>
  <si>
    <t>•  AirWatch Green Mgmt Suite 2-yr Subscr - Dedicated Cloud for 1 Device (Incl SaaS Basic Support/Subscr)</t>
  </si>
  <si>
    <t>V-GMS-DLD-D-2G-C</t>
  </si>
  <si>
    <t>•  AirWatch Green Mgmt Suite 3-yr Subscr - Dedicated Cloud for 1 Device (Incl SaaS Basic Support/Subscr)</t>
  </si>
  <si>
    <t>V-GMS-DLD-D-3G-C</t>
  </si>
  <si>
    <t>•  AirWatch Green Mgmt Suite 1-yr Subscr - Dedicated Cloud for 1 Device (Incl SaaS Basic Support/Subscr)</t>
  </si>
  <si>
    <t>V-GMS-DLD-D-G-C</t>
  </si>
  <si>
    <t>•  AirWatch Green Mgmt Suite 2-yr Subscr - Dedicated Cloud for 1 User (Incl SaaS Basic Support/Subscr)</t>
  </si>
  <si>
    <t>V-GMS-DLD-U-2G-C</t>
  </si>
  <si>
    <t>•  AirWatch Green Mgmt Suite 3-yr Subscr - Dedicated Cloud for 1 User (Incl SaaS Basic Support/Subscr)</t>
  </si>
  <si>
    <t>V-GMS-DLD-U-3G-C</t>
  </si>
  <si>
    <t>•  AirWatch Green Mgmt Suite 1-yr Subscr - Dedicated Cloud for 1 User (Incl SaaS Basic Support/Subscr)</t>
  </si>
  <si>
    <t>V-GMS-DLD-U-G-C</t>
  </si>
  <si>
    <t>V-IDM-CLD-U-2G-C</t>
  </si>
  <si>
    <t>•  Identity Mgr Adv Edition 2-yr Subscr - Shared Cloud for 1 User (Incl SaaS Basic Support/Subscr)</t>
  </si>
  <si>
    <t>•  Identity Mgr Adv Edition 3-yr Subscr - Shared Cloud for 1 User (Incl SaaS Basic Support/Subscr)</t>
  </si>
  <si>
    <t>V-IDM-CLD-U-3G-C</t>
  </si>
  <si>
    <t>•  Identity Mgr Adv Edition 1-yr Subscr - Shared Cloud for 1 User (Incl SaaS Basic Support/Subscr)</t>
  </si>
  <si>
    <t>V-IDM-CLD-U-G-C</t>
  </si>
  <si>
    <t>•  AirWatch Inbox 2-yr Subscr - Shared Cloud for 1 Device (Incl SaaS Basic Support/Subscr)</t>
  </si>
  <si>
    <t>V-INB-CLD-D-2G-C</t>
  </si>
  <si>
    <t>•  AirWatch Inbox 3-yr Subscr - Shared Cloud for 1 Device (Incl SaaS Basic Support/Subscr)</t>
  </si>
  <si>
    <t>V-INB-CLD-D-3G-C</t>
  </si>
  <si>
    <t>•  AirWatch Inbox 1-yr Subscr - Shared Cloud for 1 Device (Incl SaaS Basic Support/Subscr)</t>
  </si>
  <si>
    <t>V-INB-CLD-D-G-C</t>
  </si>
  <si>
    <t>•  AirWatch Inbox 2-yr Subscr - Dedicated Cloud for 1 Device (Incl SaaS Basic Support/Subscr)</t>
  </si>
  <si>
    <t>V-INB-DLD-D-2G-C</t>
  </si>
  <si>
    <t>•  AirWatch Inbox 3-yr Subscr - Dedicated Cloud for 1 Device (Incl SaaS Basic Support/Subscr)</t>
  </si>
  <si>
    <t>V-INB-DLD-D-3G-C</t>
  </si>
  <si>
    <t>•  AirWatch Inbox 1-yr Subscr - Dedicated Cloud for 1 Device (Incl SaaS Basic Support/Subscr)</t>
  </si>
  <si>
    <t>V-INB-DLD-D-G-C</t>
  </si>
  <si>
    <t>•  AirWatch for Laptop Mgmt Suite 2-yr Subscr - Shared Cloud for 1 Device (Incl SaaS Basic Support/Subscr)</t>
  </si>
  <si>
    <t>V-LTP-CLD-D-2G-C</t>
  </si>
  <si>
    <t>•  AirWatch for Laptop Mgmt Suite 3-yr Subscr - Shared Cloud for 1 Device (Incl SaaS Basic Support/Subscr)</t>
  </si>
  <si>
    <t>V-LTP-CLD-D-3G-C</t>
  </si>
  <si>
    <t>•  AirWatch for Laptop Mgmt Suite 1-yr Subscr - Shared Cloud for 1 Device (Incl SaaS Basic Support/Subscr)</t>
  </si>
  <si>
    <t>V-LTP-CLD-D-G-C</t>
  </si>
  <si>
    <t>•  AirWatch for Laptop Mgmt Suite 2-yr Subscr - Dedicated Cloud for 1 Device(Incl SaaS Basic Spprt/Subscr)</t>
  </si>
  <si>
    <t>V-LTP-DLD-D-2G-C</t>
  </si>
  <si>
    <t>•  AirWatch for Laptop Mgmt Suite 3-yr Subscr - Dedicated Cloud for 1 Device(Incl SaaS Basic Spprt/Subscr)</t>
  </si>
  <si>
    <t>V-LTP-DLD-D-3G-C</t>
  </si>
  <si>
    <t>•  AirWatch for Laptop Mgmt Suite 1-yr Subscr - Dedicated Cloud for 1 Device(Incl SaaS Basic Spprt/Subscr)</t>
  </si>
  <si>
    <t>V-LTP-DLD-D-G-C</t>
  </si>
  <si>
    <t>V-MAW-CLD-D-2G-C</t>
  </si>
  <si>
    <t>•  AirWatch Mobile App Wrapping 3-yr Subscr - Shared Cloud for 1 Device (Incl SaaS Basic Spprt/Subscr)</t>
  </si>
  <si>
    <t>•  AirWatch Mobile App Wrapping 2-yr Subscr - Shared Cloud for 1 Device (Incl SaaS Basic Spprt/Subscr)</t>
  </si>
  <si>
    <t>V-MAW-CLD-D-3G-C</t>
  </si>
  <si>
    <t>•  AirWatch Mobile App Wrapping 1-yr Subscr - Shared Cloud for 1 Device (Incl SaaS Basic Spprt/Subscr)</t>
  </si>
  <si>
    <t>V-MAW-CLD-D-G-C</t>
  </si>
  <si>
    <t>•  AirWatch Mobile App Wrapping 2-yr Subscr - Dedicated Cloud for 1 Device (Incl SaaS Basic Spprt/Subscr)</t>
  </si>
  <si>
    <t>V-MAW-DLD-D-2G-C</t>
  </si>
  <si>
    <t>•  AirWatch Mobile App Wrapping 3-yr Subscr - Dedicated Cloud for 1 Device (Incl SaaS Basic Spprt/Subscr)</t>
  </si>
  <si>
    <t>V-MAW-DLD-D-3G-C</t>
  </si>
  <si>
    <t>•  AirWatch Mobile App Wrapping 1-yr Subscr - Dedicated Cloud for 1 Device (Incl SaaS Basic Spprt/Subscr)</t>
  </si>
  <si>
    <t>V-MAW-DLD-D-G-C</t>
  </si>
  <si>
    <t>•  AirWatch Mobile Browser 2-yr Subscr - Shared Cloud for 1 Device (Incl SaaS Basic Support/Subscr)</t>
  </si>
  <si>
    <t>V-MBM-CLD-D-2G-C</t>
  </si>
  <si>
    <t>•  AirWatch Mobile Browser 3-yr Subscr - Shared Cloud for 1 Device (Incl SaaS Basic Support/Subscr)</t>
  </si>
  <si>
    <t>V-MBM-CLD-D-3G-C</t>
  </si>
  <si>
    <t>•  AirWatch Mobile Browser 1-yr Subscr - Shared Cloud for 1 Device (Incl SaaS Basic Support/Subscr)</t>
  </si>
  <si>
    <t>V-MBM-CLD-D-G-C</t>
  </si>
  <si>
    <t>•  AirWatch Mobile Browser 2-yr Subscr - Dedicated Cloud for 1 Device (Incl SaaS Basic Support/Subscr)</t>
  </si>
  <si>
    <t>V-MBM-DLD-D-2G-C</t>
  </si>
  <si>
    <t>•  AirWatch Mobile Browser 3-yr Subscr - Dedicated Cloud for 1 Device (Incl SaaS Basic Support/Subscr)</t>
  </si>
  <si>
    <t>V-MBM-DLD-D-3G-C</t>
  </si>
  <si>
    <t>•  AirWatch Mobile Browser 1-yr Subscr - Dedicated Cloud for 1 Device (Incl SaaS Basic Support/Subscr)</t>
  </si>
  <si>
    <t>V-MBM-DLD-D-G-C</t>
  </si>
  <si>
    <t>•  AirWatch Mobile Device 2-yr Subscr - Shared Cloud for 1 Device (Incl SaaS Basic Support/Subscr)</t>
  </si>
  <si>
    <t>V-MDM-CLD-D-2G-C</t>
  </si>
  <si>
    <t>•  AirWatch Mobile Device 3-yr Subscr - Shared Cloud for 1 Device (Incl SaaS Basic Support/Subscr)</t>
  </si>
  <si>
    <t>V-MDM-CLD-D-3G-C</t>
  </si>
  <si>
    <t>•  AirWatch Mobile Device 1-yr Subscr - Shared Cloud for 1 Device (Incl SaaS Basic Support/Subscr)</t>
  </si>
  <si>
    <t>V-MDM-CLD-D-G-C</t>
  </si>
  <si>
    <t>•  AirWatch Mobile Device 2-yr Subscr - Dedicated Cloud for 1 Device (Incl SaaS Basic Support/Subscr)</t>
  </si>
  <si>
    <t>V-MDM-DLD-D-2G-C</t>
  </si>
  <si>
    <t>•  AirWatch Mobile Device 3-yr Subscr - Dedicated Cloud for 1 Device (Incl SaaS Basic Support/Subscr)</t>
  </si>
  <si>
    <t>V-MDM-DLD-D-3G-C</t>
  </si>
  <si>
    <t>•  AirWatch Mobile Device 1-yr Subscr - Dedicated Cloud for 1 Device (Incl SaaS Basic Support/Subscr)</t>
  </si>
  <si>
    <t>V-MDM-DLD-D-G-C</t>
  </si>
  <si>
    <t>•  AirWatch Orange Mgmt Suite 2-yr Subscr - Shared Cloud for 1 Device (Incl SaaS Basic Support/Subscr)</t>
  </si>
  <si>
    <t>V-OMS-CLD-D-2G-C</t>
  </si>
  <si>
    <t>•  AirWatch Orange Mgmt Suite 3-yr Subscr - Shared Cloud for 1 Device (Incl SaaS Basic Support/Subscr)</t>
  </si>
  <si>
    <t>V-OMS-CLD-D-3G-C</t>
  </si>
  <si>
    <t>•  AirWatch Orange Mgmt Suite 1-yr Subscr - Shared Cloud for 1 Device (Incl SaaS Basic Support/Subscr)</t>
  </si>
  <si>
    <t>V-OMS-CLD-D-G-C</t>
  </si>
  <si>
    <t>•  AirWatch Orange Mgmt Suite 2-yr Subscr - Shared Cloud for 1 User (Incl SaaS Basic Support/Subscr)</t>
  </si>
  <si>
    <t>V-OMS-CLD-U-2G-C</t>
  </si>
  <si>
    <t>•  AirWatch Orange Mgmt Suite 3-yr Subscr - Shared Cloud for 1 User (Incl SaaS Basic Support/Subscr)</t>
  </si>
  <si>
    <t>V-OMS-CLD-U-3G-C</t>
  </si>
  <si>
    <t>•  AirWatch Orange Mgmt Suite 1-yr Subscr - Shared Cloud for 1 User (Incl SaaS Basic Support/Subscr)</t>
  </si>
  <si>
    <t>V-OMS-CLD-U-G-C</t>
  </si>
  <si>
    <t>•  AirWatch Orange Mgmt Suite 2-yr Subscr - Dedicated Cloud for 1 Device (Incl SaaS Basic Support/Subscr)</t>
  </si>
  <si>
    <t>V-OMS-DLD-D-2G-C</t>
  </si>
  <si>
    <t>•  AirWatch Orange Mgmt Suite 3-yr Subscr - Dedicated Cloud for 1 Device (Incl SaaS Basic Support/Subscr)</t>
  </si>
  <si>
    <t>V-OMS-DLD-D-3G-C</t>
  </si>
  <si>
    <t>•  AirWatch Orange Mgmt Suite 1-yr Subscr - Dedicated Cloud for 1 Device (Incl SaaS Basic Support/Subscr)</t>
  </si>
  <si>
    <t>V-OMS-DLD-D-G-C</t>
  </si>
  <si>
    <t>•  AirWatch Orange Mgmt Suite 2-yr Subscr - Dedicated Cloud for 1 User (Incl SaaS Basic Support/Subscr)</t>
  </si>
  <si>
    <t>V-OMS-DLD-U-2G-C</t>
  </si>
  <si>
    <t>•  AirWatch Orange Mgmt Suite 3-yr Subscr - Dedicated Cloud for 1 User (Incl SaaS Basic Support/Subscr)</t>
  </si>
  <si>
    <t>V-OMS-DLD-U-3G-C</t>
  </si>
  <si>
    <t>•  AirWatch Orange Mgmt Suite 1-yr Subscr - Dedicated Cloud for 1 User (Incl SaaS Basic Support/Subscr)</t>
  </si>
  <si>
    <t>V-OMS-DLD-U-G-C</t>
  </si>
  <si>
    <t>•  AirWatch Printer 2-yr Subscr - Shared Cloud  for 1 device (Incl SaaS Basic Support/Subscr)</t>
  </si>
  <si>
    <t>V-PTR-CLD-D-2G-C</t>
  </si>
  <si>
    <t>•  AirWatch Printer 3-yr Subscr - Shared Cloud  for 1 device (Incl SaaS Basic Support/Subscr)</t>
  </si>
  <si>
    <t>V-PTR-CLD-D-3G-C</t>
  </si>
  <si>
    <t>•  AirWatch Printer 1-yr Subscr - Shared Cloud  for 1 device (Incl SaaS Basic Support/Subscr)</t>
  </si>
  <si>
    <t>V-PTR-CLD-D-G-C</t>
  </si>
  <si>
    <t>•  AirWatch Printer 2-yr Subscr - Dedicated Cloud for 1 device (Incl SaaS Basic Support/Subscr)</t>
  </si>
  <si>
    <t>V-PTR-DLD-D-2G-C</t>
  </si>
  <si>
    <t>•  AirWatch Printer 3-yr Subscr - Dedicated Cloud for 1 device (Incl SaaS Basic Support/Subscr)</t>
  </si>
  <si>
    <t>V-PTR-DLD-D-3G-C</t>
  </si>
  <si>
    <t>•  AirWatch Printer 1-yr Subscr - Dedicated Cloud for 1 device (Incl SaaS Basic Support/Subscr)</t>
  </si>
  <si>
    <t>V-PTR-DLD-D-G-C</t>
  </si>
  <si>
    <t>V-RUG-CLD-D-2G-C</t>
  </si>
  <si>
    <t>•  AirWatch Mgmt Ste for Rugged Dvcs 2-yr Subscr - Shared Cloud for 1 Dev(Incl SaaS Basic Spprt/Subscr)</t>
  </si>
  <si>
    <t>V-RUG-CLD-D-3G-C</t>
  </si>
  <si>
    <t>•  AirWatch Mgmt Ste for Rugged Dvcs 3-yr Subscr - Shared Cloud for 1 Dev (Incl SaaS Basic Spprt/Subscr)</t>
  </si>
  <si>
    <t>•  AirWatch Mgmt Ste for Rugged Dvcs 1-yr Subscr - Shared Cloud for 1 Dev (Incl SaaS Basic Spprt/Subscr)</t>
  </si>
  <si>
    <t>V-RUG-CLD-D-G-C</t>
  </si>
  <si>
    <t>•  AirWatch Mgmt Ste for Rugged Dvcs 2-yr Subscr - Dedicated Cloud for 1 Dev(Incl SaaS Basic Spprt/Subscr)</t>
  </si>
  <si>
    <t>V-RUG-DLD-D-2G-C</t>
  </si>
  <si>
    <t>•  AirWatch Mgmt Ste for Rugged Dvcs 3-yr Subscr - Dedicated Cloud for 1 Dev(Incl SaaS Basic Spprt/Subscr)</t>
  </si>
  <si>
    <t>V-RUG-DLD-D-3G-C</t>
  </si>
  <si>
    <t>•  AirWatch Mgmt Ste for Rugged Dvcs 1-yr Subscr - Dedicated Cloud for 1 Dev(Incl SaaS Basic Spprt/Subscr)</t>
  </si>
  <si>
    <t>V-RUG-DLD-D-G-C</t>
  </si>
  <si>
    <t>•  Socialcast 2-yr Subscr - Shared Cloud for 1 User (Incl SaaS Basic Spprt/Subscr)</t>
  </si>
  <si>
    <t>V-SCT-CLD-U-2G-C</t>
  </si>
  <si>
    <t>•  Socialcast 3-yr Subscr - Shared Cloud for 1 User (Incl SaaS Basic Support/Subscr)</t>
  </si>
  <si>
    <t>V-SCT-CLD-U-3G-C</t>
  </si>
  <si>
    <t>•  Socialcast 1-yr Subscr - Shared Cloud for 1 User (Incl SaaS Basic Support/Subscr)</t>
  </si>
  <si>
    <t>V-SCT-CLD-U-G-C</t>
  </si>
  <si>
    <t>•  Socialcast 2-yr Subscr - Dedicated Cloud for 1 User (Incl SaaS Basic Support/Subscr)</t>
  </si>
  <si>
    <t>V-SCT-DLD-U-2G-C</t>
  </si>
  <si>
    <t>•  Socialcast 3-yr Subscr - Dedicated Cloud for 1 User (Incl SaaS Basic Support/Subscr)</t>
  </si>
  <si>
    <t>V-SCT-DLD-U-3G-C</t>
  </si>
  <si>
    <t>•  Socialcast 1-yr Subscr - Dedicated Cloud for 1 User (Incl SaaS Basic Support/Subscr)</t>
  </si>
  <si>
    <t>V-SCT-DLD-U-G-C</t>
  </si>
  <si>
    <t>•  AirWatch Telecom 2-yr Subscr - Shared Cloud for 1 Device (Incl SaaS Basic Support/Subscr)</t>
  </si>
  <si>
    <t>V-TEL-CLD-D-2G-C</t>
  </si>
  <si>
    <t>•  AirWatch Telecom 3-yr Subscr - Shared Cloud for 1 Device (Incl SaaS Basic Support/Subscr)</t>
  </si>
  <si>
    <t>V-TEL-CLD-D-3G-C</t>
  </si>
  <si>
    <t>•  AirWatch Telecom 1-yr Subscr - Shared Cloud for 1 Device (Incl SaaS Basic Support/Subscr)</t>
  </si>
  <si>
    <t>V-TEL-CLD-D-G-C</t>
  </si>
  <si>
    <t>•  AirWatch Telecom 2-yr Subscr - Shared Cloud for 1 User (Incl SaaS Basic Support/Subscr)</t>
  </si>
  <si>
    <t>V-TEL-CLD-U-2G-C</t>
  </si>
  <si>
    <t>•  AirWatch Telecom 3-yr Subscr - Shared Cloud for 1 User (Incl SaaS Basic Support/Subscr)</t>
  </si>
  <si>
    <t>V-TEL-CLD-U-3G-C</t>
  </si>
  <si>
    <t>•  AirWatch Telecom 1-yr Subscr - Shared Cloud for 1 User (Incl SaaS Basic Support/Subscr)</t>
  </si>
  <si>
    <t>V-TEL-CLD-U-G-C</t>
  </si>
  <si>
    <t>•  AirWatch Telecom 2-yr Subscr - Dedicated Cloud for 1 Device (Incl SaaS Basic Support/Subscr)</t>
  </si>
  <si>
    <t>V-TEL-DLD-D-2G-C</t>
  </si>
  <si>
    <t>•  AirWatch Telecom 3-yr Subscr - Dedicated Cloud for 1 Device (Incl SaaS Basic Support/Subscr)</t>
  </si>
  <si>
    <t>V-TEL-DLD-D-3G-C</t>
  </si>
  <si>
    <t>•  AirWatch Telecom 1-yr Subscr - Dedicated Cloud for 1 Device (Incl SaaS Basic Support/Subscr)</t>
  </si>
  <si>
    <t>V-TEL-DLD-D-G-C</t>
  </si>
  <si>
    <t>•  AirWatch Telecom 2-yr Subscr - Dedicated Cloud for 1 User (Incl SaaS Basic Support/Subscr)</t>
  </si>
  <si>
    <t>V-TEL-DLD-U-2G-C</t>
  </si>
  <si>
    <t>•  AirWatch Telecom 3-yr Subscr - Dedicated Cloud for 1 User (Incl SaaS Basic Support/Subscr)</t>
  </si>
  <si>
    <t>V-TEL-DLD-U-3G-C</t>
  </si>
  <si>
    <t>•  AirWatch Telecom 1-yr Subscr - Dedicated Cloud for 1 User (Incl SaaS Basic Support/Subscr)</t>
  </si>
  <si>
    <t>V-TEL-DLD-U-G-C</t>
  </si>
  <si>
    <t>•  AirWatch Teacher Tools 2-yr Subscr - Shared Cloud for 1 Device (Incl SaaS Basic Support/Subscr)</t>
  </si>
  <si>
    <t>V-TTS-CLD-D-2G-C</t>
  </si>
  <si>
    <t>•  AirWatch Teacher Tools 3-yr Subscr - Shared Cloud for 1 Device (Incl SaaS Basic Support/Subscr)</t>
  </si>
  <si>
    <t>V-TTS-CLD-D-3G-C</t>
  </si>
  <si>
    <t>•  AirWatch Teacher Tools 1-yr Subscr - Shared Cloud for 1 Device (Incl SaaS Basic Support/Subscr)</t>
  </si>
  <si>
    <t>V-TTS-CLD-D-G-C</t>
  </si>
  <si>
    <t>•  AirWatch Teacher Tools 2-yr Subscr - Dedicated Cloud for 1 Device (Incl SaaS Basic Support/Subscr)</t>
  </si>
  <si>
    <t>V-TTS-DLD-D-2G-C</t>
  </si>
  <si>
    <t>•  AirWatch Teacher Tools 3-yr Subscr - Dedicated Cloud for 1 Device (Incl SaaS Basic Support/Subscr)</t>
  </si>
  <si>
    <t>V-TTS-DLD-D-3G-C</t>
  </si>
  <si>
    <t>•  AirWatch Teacher Tools 1-yr Subscr - Dedicated Cloud for 1 Device (Incl SaaS Basic Support/Subscr)</t>
  </si>
  <si>
    <t>V-TTS-DLD-D-G-C</t>
  </si>
  <si>
    <t>•  AirWatch Video 2-yr Subscr - Shared Cloud for 1 Device (Incl SaaS Basic Support/Subscr)</t>
  </si>
  <si>
    <t>V-VID-CLD-D-2G-C</t>
  </si>
  <si>
    <t>•  AirWatch Video 3-yr Subscr - Shared Cloud for 1 Device (Incl SaaS Basic Support/Subscr)</t>
  </si>
  <si>
    <t>V-VID-CLD-D-3G-C</t>
  </si>
  <si>
    <t>•  AirWatch Video 1-yr Subscr - Shared Cloud for 1 Device (Incl SaaS Basic Support/Subscr)</t>
  </si>
  <si>
    <t>V-VID-CLD-D-G-C</t>
  </si>
  <si>
    <t>•  AirWatch Video 2-yr Subscr - Shared Cloud for 1 User (Incl SaaS Basic Support/Subscr)</t>
  </si>
  <si>
    <t>V-VID-CLD-U-2G-C</t>
  </si>
  <si>
    <t>•  AirWatch Video 3-yr Subscr - Shared Cloud for 1 User (Incl SaaS Basic Support/Subscr)</t>
  </si>
  <si>
    <t>V-VID-CLD-U-3G-C</t>
  </si>
  <si>
    <t>•  AirWatch Video 1-yr Subscr - Shared Cloud for 1 User (Incl SaaS Basic Support/Subscr)</t>
  </si>
  <si>
    <t>V-VID-CLD-U-G-C</t>
  </si>
  <si>
    <t>•  AirWatch Video 2-yr Subscr - Dedicated Cloud for 1 Device (Incl SaaS Basic Support/Subscr)</t>
  </si>
  <si>
    <t>V-VID-DLD-D-2G-C</t>
  </si>
  <si>
    <t>•  AirWatch Video 3-yr Subscr - Dedicated Cloud for 1 Device (Incl SaaS Basic Support/Subscr)</t>
  </si>
  <si>
    <t>V-VID-DLD-D-3G-C</t>
  </si>
  <si>
    <t>•  AirWatch Video 1-yr Subscr - Dedicated Cloud for 1 Device (Incl SaaS Basic Support/Subscr)</t>
  </si>
  <si>
    <t>V-VID-DLD-D-G-C</t>
  </si>
  <si>
    <t>•  AirWatch Video 2-yr Subscr - Dedicated Cloud for 1 User (Incl SaaS Basic Support/Subscr)</t>
  </si>
  <si>
    <t>V-VID-DLD-U-2G-C</t>
  </si>
  <si>
    <t>•  AirWatch Video 3-yr Subscr - Dedicated Cloud for 1 User (Incl SaaS Basic Support/Subscr)</t>
  </si>
  <si>
    <t>V-VID-DLD-U-3G-C</t>
  </si>
  <si>
    <t>•  AirWatch Video 1-yr Subscr - Dedicated Cloud for 1 User (Incl SaaS Basic Support/Subscr)</t>
  </si>
  <si>
    <t>V-VID-DLD-U-G-C</t>
  </si>
  <si>
    <t>•  AirWatch Yllw Mgmt Ste 2-yr Subscr - Shared Cloud for 1 Device (Incl SaaS Basic Support/Subscr)</t>
  </si>
  <si>
    <t>V-YMS-CLD-D-2G-C</t>
  </si>
  <si>
    <t>•  AirWatch Yllw Mgmt Ste 3-yr Subscr - Shared Cloud for 1 Device (Incl SaaS Basic Support/Subscr)</t>
  </si>
  <si>
    <t>V-YMS-CLD-D-3G-C</t>
  </si>
  <si>
    <t>•  AirWatch Yllw Mgmt Ste 1-yr Subscr - Shared Cloud for 1 Device (Incl SaaS Basic Support/Subscr)</t>
  </si>
  <si>
    <t>V-YMS-CLD-D-G-C</t>
  </si>
  <si>
    <t>•  AirWatch Yllw Mgmt Ste 2-yr Subscr - Shared Cloud for 1 User (Incl SaaS Basic Support/Subscr)</t>
  </si>
  <si>
    <t>V-YMS-CLD-U-2G-C</t>
  </si>
  <si>
    <t>•  AirWatch Yllw Mgmt Ste 3-yr Subscr - Shared Cloud for 1 User (Incl SaaS Basic Support/Subscr)</t>
  </si>
  <si>
    <t>V-YMS-CLD-U-3G-C</t>
  </si>
  <si>
    <t>V-YMS-CLD-U-G-C</t>
  </si>
  <si>
    <t>•  AirWatch Yllw Mgmt Ste 2-yr Subscr - Dedicated Cloud for 1 Device (Incl SaaS Basic Support/Subscr)</t>
  </si>
  <si>
    <t>V-YMS-DLD-D-2G-C</t>
  </si>
  <si>
    <t>•  AirWatch Yllw Mgmt Ste 3-yr Subscr - Dedicated Cloud for 1 Device (Incl SaaS Basic Support/Subscr)</t>
  </si>
  <si>
    <t>V-YMS-DLD-D-3G-C</t>
  </si>
  <si>
    <t>•  AirWatch Yllw Mgmt Ste 1-yr Subscr - Dedicated Cloud for 1 Device (Incl SaaS Basic Support/Subscr)</t>
  </si>
  <si>
    <t>V-YMS-DLD-D-G-C</t>
  </si>
  <si>
    <t>•  AirWatch Yllw Mgmt Ste 2-yr Subscr - Dedicated Cloud for 1 User (Incl SaaS Basic Support/Subscr)</t>
  </si>
  <si>
    <t>V-YMS-DLD-U-2G-C</t>
  </si>
  <si>
    <t>•  AirWatch Yllw Mgmt Ste 3-yr Subscr - Dedicated Cloud for 1 User (Incl SaaS Basic Support/Subscr)</t>
  </si>
  <si>
    <t>V-YMS-DLD-U-3G-C</t>
  </si>
  <si>
    <t>•  AirWatch Yllw Mgmt Ste 1-yr Subscr - Dedicated Cloud for 1 User (Incl SaaS Basic Support/Subscr)</t>
  </si>
  <si>
    <t>V-YMS-DLD-U-G-C</t>
  </si>
  <si>
    <t>•  AirWatch Yllw Mgmt Ste 1-yr Subscr - Shared Cloud for 1 User (Incl SaaS Basic Support/Subscr)</t>
  </si>
  <si>
    <t>• Upgrade: Blue Mgmt Ste Dev Based Lic to User Based Lic,Subscr-Shared Cloud(Incl SaaS Prod Supprt/Subscr):1User for 1Yr</t>
  </si>
  <si>
    <t>V-UG-BU-CLD-U-P-C</t>
  </si>
  <si>
    <t>• Upgrade: Blue Mgmt Ste Dev Based Lic to User Based Lic,Subscr-Ded Cloud(Incl SaaS Prod Supprt/Subscr):1User for 1Yr</t>
  </si>
  <si>
    <t>V-UG-BU-DLD-U-P-C</t>
  </si>
  <si>
    <t>V-UG-BY-CLD-D-P-C</t>
  </si>
  <si>
    <t>• Upgrade: Blue Mgmt Ste to Yellow Mgmt Ste, Subscr - Shared Cloud(Incl SaaS Production Support/Subscr):1 Device for 1 Yr</t>
  </si>
  <si>
    <t>• Upgrade: Blue Mgmt Ste to Yellow Mgmt Ste, Subscr - Shared Cloud(Incl SaaS Production Support/Subscr):1 User for 1 Yr</t>
  </si>
  <si>
    <t>V-UG-BY-CLD-U-P-C</t>
  </si>
  <si>
    <t>• Upgrade: Blue Mgmt Ste to Yellow Mgmt Ste, Subscr - Ded Cloud(Incl SaaS Production Support/Subscr):1 Device for 1 Yr</t>
  </si>
  <si>
    <t>V-UG-BY-DLD-D-P-C</t>
  </si>
  <si>
    <t>• Upgrade: Blue Mgmt Ste to Yellow Mgmt Ste, Subscr - Ded Cloud(Incl SaaS Production Support/Subscr):1 User for 1 Yr</t>
  </si>
  <si>
    <t>V-UG-BY-DLD-U-P-C</t>
  </si>
  <si>
    <t>• Upgrade: Green Mgmt Ste to Blue Mgmt Ste, Subscr - Shared Cloud (Incl SaaS Production Support/Subscr): 1 Device for 1 Yr</t>
  </si>
  <si>
    <t>V-UG-GB-CLD-D-P-C</t>
  </si>
  <si>
    <t>• Upgrade: Green Mgmt Ste to Blue Mgmt Ste, Subscr - Shared Cloud (Incl SaaS Production Support/Subscr): 1 User for 1 Yr</t>
  </si>
  <si>
    <t>V-UG-GB-CLD-U-P-C</t>
  </si>
  <si>
    <t>• Upgrade: Green Mgmt Ste to Blue Mgmt Ste, Subscr - Ded Cloud (Incl SaaS Production Support/Subscr): 1 Device for 1 Yr</t>
  </si>
  <si>
    <t>V-UG-GB-DLD-D-P-C</t>
  </si>
  <si>
    <t>• Upgrade: Green Mgmt Ste to Blue Mgmt Ste, Subscr - Ded Cloud (Incl SaaS Production Support/Subscr): 1 User for 1 Yr</t>
  </si>
  <si>
    <t>V-UG-GB-DLD-U-P-C</t>
  </si>
  <si>
    <t>• Upgrade: Green Mgmt Ste to Orange Mgmt Ste, Subscr - Shared Cloud (Incl SaaS Prod Supprt/Subscr): 1 Device for 1 Yr</t>
  </si>
  <si>
    <t>V-UG-GO-CLD-D-P-C</t>
  </si>
  <si>
    <t>• Upgrade: Green Mgmt Ste to Orange Mgmt Ste, Subscr - Shared Cloud (Incl SaaS Prod Supprt/Subscr): 1 User for 1 Yr</t>
  </si>
  <si>
    <t>V-UG-GO-CLD-U-P-C</t>
  </si>
  <si>
    <t>• Upgrade: Green Mgmt Ste to Orange Mgmt Ste, Subscr - Ded Cloud (Incl SaaS Prod Supprt/Subscr): 1 Device for 1 Yr</t>
  </si>
  <si>
    <t>V-UG-GO-DLD-D-P-C</t>
  </si>
  <si>
    <t>• Upgrade: Green Mgmt Ste to Orange Mgmt Ste, Subscr - Ded Cloud (Incl SaaS Prod Supprt/Subscr): 1 User for 1 Yr</t>
  </si>
  <si>
    <t>V-UG-GO-DLD-U-P-C</t>
  </si>
  <si>
    <t>• Upgrade: Green Mgmt Ste to Yellow Mgmt Ste, Subscr - Shared Cloud (Incl SaaS Prod Supprt/Subscr): 1 Device for 1 Yr</t>
  </si>
  <si>
    <t>V-UG-GY-CLD-D-P-C</t>
  </si>
  <si>
    <t>• Upgrade: Green Mgmt Ste to Yellow Mgmt Ste, Subscr - Shared Cloud (Incl SaaS Prod Supprt/Subscr): 1 User for 1 Yr</t>
  </si>
  <si>
    <t>V-UG-GY-CLD-U-P-C</t>
  </si>
  <si>
    <t>• Upgrade: Green Mgmt Ste to Yellow Mgmt Ste, Subscr - Ded Cloud (Incl SaaS Prod Supprt/Subscr): 1 Device for 1 Yr</t>
  </si>
  <si>
    <t>V-UG-GY-DLD-D-P-C</t>
  </si>
  <si>
    <t>• Upgrade: Green Mgmt Ste to Yellow Mgmt Ste, Subscr - Ded Cloud (Incl SaaS Prod Supprt/Subscr): 1 User for 1 Yr</t>
  </si>
  <si>
    <t>V-UG-GY-DLD-U-P-C</t>
  </si>
  <si>
    <t>• Upgrade: MDMStandAlone,Grn,RuggedorLaptopMgmtStesDevbasedLictoUserBasedLic,Subscr-ShrdCld(Incls same):1User 4 1Yr</t>
  </si>
  <si>
    <t>V-UG-MU-CLD-U-P-C</t>
  </si>
  <si>
    <t>• Upgrade: MDMStandAlone,Grn,RuggedorLaptopMgmtStesDevbasedLictoUserBasedLic,Subscr-DedCld(Incls same):1User 4 1Yr</t>
  </si>
  <si>
    <t>V-UG-MU-DLD-U-P-C</t>
  </si>
  <si>
    <t>• Upgrade: MobDev&amp;AirwatchContentLockrViewtoYllwMgmtSte,Subscr-Shared Cloud(InclSaaSProdSupprt/Subscr): 1 Dev 4 1 Yr</t>
  </si>
  <si>
    <t>V-UG-MY-CLD-D-P-C</t>
  </si>
  <si>
    <t>• Upgrade: MobDev&amp;AirwatchContentLockrViewtoYllwMgmtSte,Subscr-Ded Cloud(InclSaaSProdSupprt/Subscr): 1 Device 4 1 Yr</t>
  </si>
  <si>
    <t>V-UG-MY-DLD-D-P-C</t>
  </si>
  <si>
    <t>• Upgrade: Orange Mgmt Suite to Blue Mgmt Suite, Subscr-Shared Cloud(Incl SaaS Production Support/Subscr): 1 Device for 1 Yr</t>
  </si>
  <si>
    <t>V-UG-OB-CLD-D-P-C</t>
  </si>
  <si>
    <t>• Upgrade: Orange Mgmt Suite to Blue Mgmt Suite, Subscr-Shared Cloud(Incl SaaS Production Support/Subscr): 1 User for 1 Yr</t>
  </si>
  <si>
    <t>V-UG-OB-CLD-U-P-C</t>
  </si>
  <si>
    <t>• Upgrade: Orange Mgmt Suite to Blue Mgmt Suite, Subscr-Ded Cloud(Incl SaaS Production Support/Subscr): 1 Device for 1 Yr</t>
  </si>
  <si>
    <t>V-UG-OB-DLD-D-P-C</t>
  </si>
  <si>
    <t>• Upgrade: Orange Mgmt Suite to Blue Mgmt Suite, Subscr-Ded Cloud(Incl SaaS Production Support/Subscr): 1 User for 1 Yr</t>
  </si>
  <si>
    <t>V-UG-OB-DLD-U-P-C</t>
  </si>
  <si>
    <t>• Upgrade: OrangeMgmtSteDevBasedLic to User Based Lic,Subscr-Shared Cloud(Incl SaaS Prod Supprt/Subscr):1 User for 1 Yr</t>
  </si>
  <si>
    <t>V-UG-OU-CLD-U-P-C</t>
  </si>
  <si>
    <t>• Upgrade: OrangeMgmtSteDevBasedLic to User Based Lic,Subscr-Ded Cloud(Incl SaaS Prod Supprt/Subscr):1 User for 1 Yr</t>
  </si>
  <si>
    <t>V-UG-OU-DLD-U-P-C</t>
  </si>
  <si>
    <t>• Upgrade: Orange Mgmt Ste to Yellow Mgmt Ste, Subscr-Shared Cloud(Incl SaaS Production Support/Subscr): 1 Device for 1 Yr</t>
  </si>
  <si>
    <t>V-UG-OY-CLD-D-P-C</t>
  </si>
  <si>
    <t>• Upgrade: Orange Mgmt Ste to Yellow Mgmt Ste, Subscr-Shared Cloud(Incl SaaS Production Support/Subscr): 1 User for 1 Yr</t>
  </si>
  <si>
    <t>V-UG-OY-CLD-U-P-C</t>
  </si>
  <si>
    <t>• Upgrade: Orange Mgmt Ste to Yellow Mgmt Ste, Subscr-Ded Cloud(Incl SaaS Production Support/Subscr): 1 Device for 1 Yr</t>
  </si>
  <si>
    <t>V-UG-OY-DLD-D-P-C</t>
  </si>
  <si>
    <t>• Upgrade: Orange Mgmt Ste to Yellow Mgmt Ste, Subscr-Ded Cloud(Incl SaaS Production Support/Subscr): 1 User for 1 Yr</t>
  </si>
  <si>
    <t>V-UG-OY-DLD-U-P-C</t>
  </si>
  <si>
    <t>• Upgrade: Telecom Dev Based Lic to User Based Lic, Subscr - Shared Cloud(Incl SaaS Prod Support/Subscr): 1 User for 1 Yr</t>
  </si>
  <si>
    <t>V-UG-TU-CLD-U-P-C</t>
  </si>
  <si>
    <t>• Upgrade: Telecom Dev Based Lic to User Based Lic, Subscr - Ded Cloud(Incl SaaS Prod Support/Subscr): 1 User for 1 Yr</t>
  </si>
  <si>
    <t>V-UG-TU-DLD-U-P-C</t>
  </si>
  <si>
    <t>• Upgrade: AirwatchContentLockrView to AirwatchContentLockrCollab,Subscr-Shrd Cld(InclSaaSProdSupprt/Subscr):1Dev 4 1Yr</t>
  </si>
  <si>
    <t>V-UG-VC-CLD-D-P-C</t>
  </si>
  <si>
    <t>• Upgrade: AirwatchContentLockrView to AirwatchContentLockrCollab,Subscr-Ded Cld(InclSaaSProdSupprt/Subscr):1Dev 4 1Yr</t>
  </si>
  <si>
    <t>V-UG-VC-DLD-D-P-C</t>
  </si>
  <si>
    <t>V-UG-VU-CLD-U-P-C</t>
  </si>
  <si>
    <t>• Upgrade: Video Device Based Lic to User Based Lic,Subscr-Shared Cloud(Incl SaaS Production Supprt/Subscr):1 User for 1 Yr</t>
  </si>
  <si>
    <t>• Upgrade: Video Device Based Lic to User Based Lic,Subscr-Ded Cloud(Incl SaaS Production Supprt/Subscr):1 User for 1 Yr</t>
  </si>
  <si>
    <t>V-UG-VU-DLD-U-P-C</t>
  </si>
  <si>
    <t>• Upgrade: Yellow Mgmt Ste Dev Based Lic to User Based Lic,Subscr-Shared Cloud(Incl SaaS Prod Supprt/Subscr):1User for 1Yr</t>
  </si>
  <si>
    <t>V-UG-YU-CLD-U-P-C</t>
  </si>
  <si>
    <t>• Upgrade: Yellow Mgmt Ste Dev Based Lic to User Based Lic,Subscr-Ded Cloud(Incl SaaS Prod Supprt/Subscr):1User for 1Yr</t>
  </si>
  <si>
    <t>V-UG-YU-DLD-U-P-C</t>
  </si>
  <si>
    <t>• Upgrade: Blue Mgmt Ste Dev Based Lic to User Based Lic,Subscr-Shared Cloud(Incl SaaS Basic Supprt/Subscr):1User for 1Yr</t>
  </si>
  <si>
    <t>V-UG-BU-CLD-U-G-C</t>
  </si>
  <si>
    <t>• Upgrade: Blue Mgmt Ste Dev Based Lic to User Based Lic,Subscr-Ded Cloud(Incl SaaS Basic Supprt/Subscr):1User for 1Yr</t>
  </si>
  <si>
    <t>V-UG-BU-DLD-U-G-C</t>
  </si>
  <si>
    <t>• Upgrade: Blue Mgmt Ste to Yellow Mgmt Ste, Subscr - Shared Cloud(Incl SaaS Basic Support/Subscr):1 Device for 1 Yr</t>
  </si>
  <si>
    <t>• Upgrade: Blue Mgmt Ste to Yellow Mgmt Ste, Subscr - Shared Cloud(Incl SaaS Basic Support/Subscr):1 User for 1 Yr</t>
  </si>
  <si>
    <t>V-UG-BY-CLD-D-G-C</t>
  </si>
  <si>
    <t>V-UG-BY-CLD-U-G-C</t>
  </si>
  <si>
    <t>• Upgrade: Blue Mgmt Ste to Yellow Mgmt Ste, Subscr - Ded Cloud(Incl SaaS Basic Support/Subscr):1 Device for 1 Yr</t>
  </si>
  <si>
    <t>• Upgrade: Blue Mgmt Ste to Yellow Mgmt Ste, Subscr - Ded Cloud(Incl SaaS Basic Support/Subscr):1 User for 1 Yr</t>
  </si>
  <si>
    <t>V-UG-BY-DLD-D-G-C</t>
  </si>
  <si>
    <t>V-UG-BY-DLD-U-G-C</t>
  </si>
  <si>
    <t>• Upgrade: Green Mgmt Ste to Blue Mgmt Ste, Subscr - Shared Cloud (Incl SaaS Basic Support/Subscr): 1 Device for 1 Yr</t>
  </si>
  <si>
    <t>• Upgrade: Green Mgmt Ste to Blue Mgmt Ste, Subscr - Shared Cloud (Incl SaaS Basic Support/Subscr): 1 User for 1 Yr</t>
  </si>
  <si>
    <t>• Upgrade: Green Mgmt Ste to Blue Mgmt Ste, Subscr - Ded Cloud (Incl SaaS Basic Support/Subscr): 1 Device for 1 Yr</t>
  </si>
  <si>
    <t>• Upgrade: Green Mgmt Ste to Blue Mgmt Ste, Subscr - Ded Cloud (Incl SaaS Basic Support/Subscr): 1 User for 1 Yr</t>
  </si>
  <si>
    <t>V-UG-GB-CLD-D-G-C</t>
  </si>
  <si>
    <t>V-UG-GB-CLD-U-G-C</t>
  </si>
  <si>
    <t>V-UG-GB-DLD-D-G-C</t>
  </si>
  <si>
    <t>V-UG-GB-DLD-U-G-C</t>
  </si>
  <si>
    <t>• Upgrade: Green Mgmt Ste to Orange Mgmt Ste, Subscr - Shared Cloud (Incl SaaS Basic Supprt/Subscr): 1 Device for 1 Yr</t>
  </si>
  <si>
    <t>• Upgrade: Green Mgmt Ste to Orange Mgmt Ste, Subscr - Shared Cloud (Incl SaaS Basic Supprt/Subscr): 1 User for 1 Yr</t>
  </si>
  <si>
    <t>• Upgrade: Green Mgmt Ste to Orange Mgmt Ste, Subscr - Ded Cloud (Incl SaaS Basic Supprt/Subscr): 1 Device for 1 Yr</t>
  </si>
  <si>
    <t>• Upgrade: Green Mgmt Ste to Orange Mgmt Ste, Subscr - Ded Cloud (Incl SaaS Basic Supprt/Subscr): 1 User for 1 Yr</t>
  </si>
  <si>
    <t>V-UG-GO-CLD-D-G-C</t>
  </si>
  <si>
    <t>V-UG-GO-CLD-U-G-C</t>
  </si>
  <si>
    <t>V-UG-GO-DLD-D-G-C</t>
  </si>
  <si>
    <t>V-UG-GO-DLD-U-G-C</t>
  </si>
  <si>
    <t>• Upgrade: Green Mgmt Ste to Yellow Mgmt Ste, Subscr - Shared Cloud (Incl SaaS Basic Supprt/Subscr): 1 Device for 1 Yr</t>
  </si>
  <si>
    <t>• Upgrade: Green Mgmt Ste to Yellow Mgmt Ste, Subscr - Shared Cloud (Incl SaaS Basic Supprt/Subscr): 1 User for 1 Yr</t>
  </si>
  <si>
    <t>• Upgrade: Green Mgmt Ste to Yellow Mgmt Ste, Subscr - Ded Cloud (Incl SaaS Basic Supprt/Subscr): 1 Device for 1 Yr</t>
  </si>
  <si>
    <t>• Upgrade: Green Mgmt Ste to Yellow Mgmt Ste, Subscr - Ded Cloud (Incl SaaS Basic Supprt/Subscr): 1 User for 1 Yr</t>
  </si>
  <si>
    <t>V-UG-GY-CLD-D-G-C</t>
  </si>
  <si>
    <t>V-UG-GY-CLD-U-G-C</t>
  </si>
  <si>
    <t>V-UG-GY-DLD-D-G-C</t>
  </si>
  <si>
    <t>V-UG-GY-DLD-U-G-C</t>
  </si>
  <si>
    <t>V-UG-MU-CLD-U-G-C</t>
  </si>
  <si>
    <t>V-UG-MU-DLD-U-G-C</t>
  </si>
  <si>
    <t>• Upgrade: MobDev&amp;AirwatchContentLockrViewtoYllwMgmtSte,Subscr-Shared Cloud(InclSaaSBasicSupprt/Subscr): 1 Dev 4 1 Yr</t>
  </si>
  <si>
    <t>• Upgrade: MobDev&amp;AirwatchContentLockrViewtoYllwMgmtSte,Subscr-Ded Cloud(InclSaaSBasicSupprt/Subscr): 1 Device 4 1 Yr</t>
  </si>
  <si>
    <t>V-UG-MY-CLD-D-G-C</t>
  </si>
  <si>
    <t>V-UG-MY-DLD-D-G-C</t>
  </si>
  <si>
    <t>• Upgrade: Orange Mgmt Suite to Blue Mgmt Suite, Subscr-Shared Cloud(Incl SaaS Basic Support/Subscr): 1 Device for 1 Yr</t>
  </si>
  <si>
    <t>• Upgrade: Orange Mgmt Suite to Blue Mgmt Suite, Subscr-Shared Cloud(Incl SaaS Basic Support/Subscr): 1 User for 1 Yr</t>
  </si>
  <si>
    <t>• Upgrade: Orange Mgmt Suite to Blue Mgmt Suite, Subscr-Ded Cloud(Incl SaaS Basic Support/Subscr): 1 Device for 1 Yr</t>
  </si>
  <si>
    <t>• Upgrade: Orange Mgmt Suite to Blue Mgmt Suite, Subscr-Ded Cloud(Incl SaaS Basic Support/Subscr): 1 User for 1 Yr</t>
  </si>
  <si>
    <t>V-UG-OB-CLD-D-G-C</t>
  </si>
  <si>
    <t>V-UG-OB-CLD-U-G-C</t>
  </si>
  <si>
    <t>V-UG-OB-DLD-D-G-C</t>
  </si>
  <si>
    <t>V-UG-OB-DLD-U-G-C</t>
  </si>
  <si>
    <t>• Upgrade: OrangeMgmtSteDevBasedLic to User Based Lic,Subscr-Shared Cloud(Incl SaaS Basic Supprt/Subscr):1 User for 1 Yr</t>
  </si>
  <si>
    <t>• Upgrade: OrangeMgmtSteDevBasedLic to User Based Lic,Subscr-Ded Cloud(Incl SaaS Basic Supprt/Subscr):1 User for 1 Yr</t>
  </si>
  <si>
    <t>V-UG-OU-CLD-U-G-C</t>
  </si>
  <si>
    <t>V-UG-OU-DLD-U-G-C</t>
  </si>
  <si>
    <t>• Upgrade: Orange Mgmt Ste to Yellow Mgmt Ste, Subscr-Shared Cloud(Incl SaaS Basic Support/Subscr): 1 Device for 1 Yr</t>
  </si>
  <si>
    <t>• Upgrade: Orange Mgmt Ste to Yellow Mgmt Ste, Subscr-Shared Cloud(Incl SaaS Basic Support/Subscr): 1 User for 1 Yr</t>
  </si>
  <si>
    <t>• Upgrade: Orange Mgmt Ste to Yellow Mgmt Ste, Subscr-Ded Cloud(Incl SaaS Basic Support/Subscr): 1 Device for 1 Yr</t>
  </si>
  <si>
    <t>• Upgrade: Orange Mgmt Ste to Yellow Mgmt Ste, Subscr-Ded Cloud(Incl SaaS Basic Support/Subscr): 1 User for 1 Yr</t>
  </si>
  <si>
    <t>V-UG-OY-CLD-D-G-C</t>
  </si>
  <si>
    <t>V-UG-OY-CLD-U-G-C</t>
  </si>
  <si>
    <t>V-UG-OY-DLD-D-G-C</t>
  </si>
  <si>
    <t>V-UG-OY-DLD-U-G-C</t>
  </si>
  <si>
    <t>• Upgrade: Telecom Dev Based Lic to User Based Lic, Subscr - Shared Cloud(Incl SaaS Basic Support/Subscr): 1 User for 1 Yr</t>
  </si>
  <si>
    <t>• Upgrade: Telecom Dev Based Lic to User Based Lic, Subscr - Ded Cloud(Incl SaaS Basic Support/Subscr): 1 User for 1 Yr</t>
  </si>
  <si>
    <t>V-UG-TU-CLD-U-G-C</t>
  </si>
  <si>
    <t>V-UG-TU-DLD-U-G-C</t>
  </si>
  <si>
    <t>• Upgrade: AirwatchContentLockrView to AirwatchContentLockrCollab,Subscr-Shrd Cld(InclSaaSBasicSupprt/Subscr):1Dev 4 1Yr</t>
  </si>
  <si>
    <t>• Upgrade: AirwatchContentLockrView to AirwatchContentLockrCollab,Subscr-Ded Cld(InclSaaSBasicSupprt/Subscr):1Dev 4 1Yr</t>
  </si>
  <si>
    <t>V-UG-VC-CLD-D-G-C</t>
  </si>
  <si>
    <t>V-UG-VC-DLD-D-G-C</t>
  </si>
  <si>
    <t>• Upgrade: Video Device Based Lic to User Based Lic,Subscr-Shared Cloud(Incl SaaS Basic Supprt/Subscr):1 User for 1 Yr</t>
  </si>
  <si>
    <t>• Upgrade: Video Device Based Lic to User Based Lic,Subscr-Ded Cloud(Incl SaaS Basic Supprt/Subscr):1 User for 1 Yr</t>
  </si>
  <si>
    <t>V-UG-VU-CLD-U-G-C</t>
  </si>
  <si>
    <t>V-UG-VU-DLD-U-G-C</t>
  </si>
  <si>
    <t>• Upgrade: Yellow Mgmt Ste Dev Based Lic to User Based Lic,Subscr-Shared Cloud(InclSaaS Basic Supprt/Subscr):1User for 1Yr</t>
  </si>
  <si>
    <t>• Upgrade: Yellow Mgmt Ste Dev Based Lic to User Based Lic,Subscr-Ded Cloud(InclSaaS Basic Supprt/Subscr):1User for 1Yr</t>
  </si>
  <si>
    <t>V-UG-YU-CLD-U-G-C</t>
  </si>
  <si>
    <t>V-UG-YU-DLD-U-G-C</t>
  </si>
  <si>
    <t>•  AirWatch Basic Migration Configuration and Deployment On Premise Deployment Fee, One Time Fee</t>
  </si>
  <si>
    <t>V-PS-MIG-BASIC-OP</t>
  </si>
  <si>
    <t>•  AirWatch Basic Migration Configuration and Deployment Cloud Deployment, One Time Fee</t>
  </si>
  <si>
    <t>V-PS-MIG-BASIC-SP</t>
  </si>
  <si>
    <t>V-PS-PKI-BASIC-SP</t>
  </si>
  <si>
    <t>V-PS-GMS-CLD-SP</t>
  </si>
  <si>
    <t>V-PS-OMS-CLD-SP</t>
  </si>
  <si>
    <t>V-PS-BMS-CLD-SP</t>
  </si>
  <si>
    <t>•  AirWatch PKI Certificate Basic Configuration and Deployment, One Time Fee</t>
  </si>
  <si>
    <t>•  AirWatch Green Management Suite Cloud Deployment Fee, One Time Fee</t>
  </si>
  <si>
    <t>•  AirWatch Orange Management Suite Cloud Deployment Fee, One Time Fee</t>
  </si>
  <si>
    <t>•  AirWatch Blue Management Suite Cloud Deployment Fee, One Time Fee</t>
  </si>
  <si>
    <t>V-PS-YMS-CLD-SP</t>
  </si>
  <si>
    <t>V-PS-GLD-CLD-SP</t>
  </si>
  <si>
    <t>V-PS-SLV-CLD-SP</t>
  </si>
  <si>
    <t>V-PS-ENT-SUP-GEO</t>
  </si>
  <si>
    <t>V-PS-TAM</t>
  </si>
  <si>
    <t>•  AirWatch Yellow Management Suite Cloud Deployment Fee, One Time Fee</t>
  </si>
  <si>
    <t>•  AirWatch Enterprise Gold SaaS Cloud Deployment up to 100,000 devices, One Time Fee</t>
  </si>
  <si>
    <t>•  AirWatch Enterprise Silver SaaS Cloud Deployment up to 50,000 devices, One Time Fee</t>
  </si>
  <si>
    <t>•  AirWatch Enterprise Support, 1 Year Fee per Geography or Business Unit</t>
  </si>
  <si>
    <t>•  AirWatch Technical Account Manager, can be purchased by AirWatch Production or Enterprise Customers</t>
  </si>
  <si>
    <t>V-PS-ACCELERATE</t>
  </si>
  <si>
    <t>V-PS-APP-VPN-SP</t>
  </si>
  <si>
    <t>V-PS-APSV-MG-SP</t>
  </si>
  <si>
    <t>V-PS-AW-RPT-SP</t>
  </si>
  <si>
    <t>V-PS-DBSV-MG-SP</t>
  </si>
  <si>
    <t>•  AirWatch Accelerated Deployment Add-On, One Time Fee</t>
  </si>
  <si>
    <t>•  AirWatch Per App Tunneling Configuration, One Time Fee</t>
  </si>
  <si>
    <t>•  AirWatch Application Server Migration</t>
  </si>
  <si>
    <t>•  AirWatch Reports Server Configuration and Deployment, One Time Fee</t>
  </si>
  <si>
    <t>•  AirWatch Database Server Migration</t>
  </si>
  <si>
    <t>V-PS-DEP-SP</t>
  </si>
  <si>
    <t>V-PS-DHE-SET</t>
  </si>
  <si>
    <t>V-PS-DHE-UAT</t>
  </si>
  <si>
    <t>V-PS-DR-SP</t>
  </si>
  <si>
    <t>V-PS-ENT-ACC-SP</t>
  </si>
  <si>
    <t>V-PS-AWT-SP</t>
  </si>
  <si>
    <t>•  AirWatch Device Enrollment Program (DEP) Configuration and Deployment, One Time Fee</t>
  </si>
  <si>
    <t>•  AirWatch Cloud - Dedicated Environment Setup, One Time Fee / Environment</t>
  </si>
  <si>
    <t>•  AirWatch Cloud - Dedicated UAT Environment, Annual Fee / Environment</t>
  </si>
  <si>
    <t>•  AirWatch Disaster Recovery Set-up Fee</t>
  </si>
  <si>
    <t>•  AirWatch Cloud Connector (ACC) Configuration and Deployment - Enterprise Integration, One Time Fee</t>
  </si>
  <si>
    <t>•  AirWatch Telecom Module Deployment, One Time Fee</t>
  </si>
  <si>
    <t>V-PS-HA-SP</t>
  </si>
  <si>
    <t>•  AirWatch High Availability Set-up, One Time Fee</t>
  </si>
  <si>
    <t>V-PS-HC</t>
  </si>
  <si>
    <t>V-PS-HR-PS</t>
  </si>
  <si>
    <t>•  AirWatch Health Check , One Time Fee</t>
  </si>
  <si>
    <t>•  AirWatch Professional Services - 1 hour of support services, One Time Fee</t>
  </si>
  <si>
    <t>EDU-AW-MANAGE-OE</t>
  </si>
  <si>
    <t>EDU-AW-MANAGE-OS</t>
  </si>
  <si>
    <t>EDU-AW-MANAGE-XP</t>
  </si>
  <si>
    <t>EDU-AW-INTEG-OE</t>
  </si>
  <si>
    <t>EDU-AW-INTEG-OS</t>
  </si>
  <si>
    <t>EDU-AW-INTEG-XP</t>
  </si>
  <si>
    <t>EDU-AW-ONPREM-OE</t>
  </si>
  <si>
    <t>EDU-AW-ONPREM-OS</t>
  </si>
  <si>
    <t>EDU-AW-ONPREM-XP</t>
  </si>
  <si>
    <t>EDU-AW-BTCMP-OE</t>
  </si>
  <si>
    <t>EDU-AW-BTCMP-OS</t>
  </si>
  <si>
    <t>EDU-AW-BTCMP-XP</t>
  </si>
  <si>
    <t>EDU-AW-ASSOC-EXAM</t>
  </si>
  <si>
    <t>EDU-AW-PRO-EXAM</t>
  </si>
  <si>
    <t>EDU-AW-EXP-EXAM</t>
  </si>
  <si>
    <t>PS-TRN-PKG</t>
  </si>
  <si>
    <t>PS-TRN-PKG-AW</t>
  </si>
  <si>
    <t>PS-CERT-EMA</t>
  </si>
  <si>
    <t>PS-TRN-PKG-PRO</t>
  </si>
  <si>
    <t>•  AirWatch Enterprise Mobility: Configure and Manage - Open Enrollment</t>
  </si>
  <si>
    <t>•  AirWatch Enterprise Mobility: Configure and Manage - On Site or Live Online Dedicated</t>
  </si>
  <si>
    <t>•  AirWatch Enterprise Mobility: Configure and Manage - Extra Person</t>
  </si>
  <si>
    <t>•  AirWatch Enterprise Mobility: Configure and Deploy Integrated Solutions  - Open Enrollment</t>
  </si>
  <si>
    <t>•  AirWatch Enterprise Mobility: Configure and Deploy Integrated Solutions  - On Site or Live Online Dedicated</t>
  </si>
  <si>
    <t>•  AirWatch Enterprise Mobility: Configure and Deploy Integrated Solutions  - Extra Person</t>
  </si>
  <si>
    <t>•  AirWatch Enterprise Mobility: Install and Deploy On-Premise Solutions  - Open Enrollment</t>
  </si>
  <si>
    <t>•  AirWatch Enterprise Mobility: Install and Deploy On-Premise Solutions  - On Site Dedicated</t>
  </si>
  <si>
    <t>•  AirWatch Enterprise Mobility: Install and Deploy On-Premise Solutions  - Extra Person</t>
  </si>
  <si>
    <t>•  AirWatch Enterprise Mobility: Bootcamp (4 day Configure/Manage and Config/Deploy Integrated Solutions) - On Site Dedicated</t>
  </si>
  <si>
    <t>•  AirWatch Enterprise Mobility: Bootcamp (4 day Configure/Manage and Config/Deploy Integrated Solutions) - Extra Person</t>
  </si>
  <si>
    <t>•  AirWatch Enterprise Mobility: Associate Accreditation</t>
  </si>
  <si>
    <t>•  AirWatch Enterprise Mobility: Professional Accreditation</t>
  </si>
  <si>
    <t>•  AirWatch Enterprise Mobility: Expert Accreditation</t>
  </si>
  <si>
    <t>•  AirWatch Academy Associate Certification Training - AirWatch Site; Online Exam included</t>
  </si>
  <si>
    <t>•  AirWatch Academy Associate Online Certification Exam</t>
  </si>
  <si>
    <t>•  AirWatch Enterprise Mobility: Bootcamp (4 day Configure/Manage and Configure/Deploy Integrated Solutions) - Open Enrollment</t>
  </si>
  <si>
    <t>•  AirWatch Academy Associate Certification Training - Dedicated On Site or via WebEx; Online Exam incl; T&amp;E not incl; min of 3</t>
  </si>
  <si>
    <t>•  AirWatch Academy Professional Certification Training - Dedicated On Site or via WebEx; Online Exam incl; T&amp;E not incl; min of 3</t>
  </si>
  <si>
    <t>PS-TRN-PKG-PRO-AW</t>
  </si>
  <si>
    <t>PS-CERT-PRO</t>
  </si>
  <si>
    <t>PS-TRN-PKG-EXP-AW</t>
  </si>
  <si>
    <t>PS-CERT-EXP</t>
  </si>
  <si>
    <t>PS-TRN-PKG-BTCMP-AW</t>
  </si>
  <si>
    <t>PS-TRN-GRP</t>
  </si>
  <si>
    <t>PS-TRN-PKG-BTCMP</t>
  </si>
  <si>
    <t>PS-TRN-PKG-EXP</t>
  </si>
  <si>
    <t>V-PS-SP-DAY</t>
  </si>
  <si>
    <t>V-PS-STBS-WD-PS</t>
  </si>
  <si>
    <t>V-PS-STBS-WE-PS</t>
  </si>
  <si>
    <t>V-PS-SUPP-INC</t>
  </si>
  <si>
    <t>V-PS-TE-AW</t>
  </si>
  <si>
    <t>V-PS-TT-SP</t>
  </si>
  <si>
    <t>V-PS-VIDM-CLD-SP</t>
  </si>
  <si>
    <t>V-PS-VIDM-OP-SP</t>
  </si>
  <si>
    <t>V-PS-UPGR-OFFHOURS</t>
  </si>
  <si>
    <t>•  AirWatch Academy Professional Certification Training - AirWatch Site; Online Exam included</t>
  </si>
  <si>
    <t>•  AirWatch Academy Professional Online Certification Exam</t>
  </si>
  <si>
    <t>•  AirWatch Academy Expert - Installs/Upgrades - Certification Training - AirWatch Site; Online Exam included</t>
  </si>
  <si>
    <t>•  AirWatch Academy Expert Online Certification Exam</t>
  </si>
  <si>
    <t>•  AirWatch Academy Associate, Professional and Expert Certification Training (Bootcamp)</t>
  </si>
  <si>
    <t>•  AirWatch Academy Expert - Installs/Upgrades - Certification Training</t>
  </si>
  <si>
    <t>•  AirWatch Professional Services Travel and Expense - daily, One Time Fee</t>
  </si>
  <si>
    <t>•  AirWatch Teacher Tools Deployment, One Time Fee</t>
  </si>
  <si>
    <t>•  Identity Manager Shared Cloud Deployment, One Time Fee</t>
  </si>
  <si>
    <t>•  Identity Manager On Premise Deployment, One Time Fee</t>
  </si>
  <si>
    <t>•  AirWatch Dedicated Cloud Upgrade off-hours, One Time Fee</t>
  </si>
  <si>
    <t>•  AirWatch Incident Support Package, 5 pack</t>
  </si>
  <si>
    <t>•  AirWatch Standby Support (Weekend), One Time Fee</t>
  </si>
  <si>
    <t>•  AirWatch Standby Support (Monday - Friday), One Time Fee</t>
  </si>
  <si>
    <t>•  AirWatch Professional Services - 8 hours of support services, One Time Fee</t>
  </si>
  <si>
    <t>•  AirWatch Academy Associate, Professional and Expert Certification Training Bootcamp-AirWatch Site;Related Online Exams Incl</t>
  </si>
  <si>
    <t>•  2 day Associate or Professional 10+ Group Certific Training - Ded On Site &amp; via WebEx; Online Exam incl; T&amp;E not incl;max of 25</t>
  </si>
  <si>
    <t>AIRWATCH FOR STATE AND LOCAL GOV - CLOUD BASED</t>
  </si>
  <si>
    <t>Airwatch for State &amp; Local Gov - Cloud Based</t>
  </si>
  <si>
    <t>Version 1</t>
  </si>
  <si>
    <t>UPGRADE Products &amp; Pricing</t>
  </si>
  <si>
    <t>AirWatch for State and Local Gov - Cloud Based</t>
  </si>
  <si>
    <t>AIRWATCH APP CATALOG</t>
  </si>
  <si>
    <t>AIRWATCH BLUE MANAGEMENT SUITE</t>
  </si>
  <si>
    <t>AIRWATCH CONTENT LOCKER</t>
  </si>
  <si>
    <t>AIRWATCH COLLABORATION BUNDLE</t>
  </si>
  <si>
    <t>AIRWATCH GREEN MANAGEMENT SUITE</t>
  </si>
  <si>
    <t>AIRWATCH IDENTITY MANAGER</t>
  </si>
  <si>
    <t>AIRWATCH INBOX</t>
  </si>
  <si>
    <t>AIRWATCH FOR LAPTOP MANAGEMENT</t>
  </si>
  <si>
    <t>AIRWATCH MOBILE</t>
  </si>
  <si>
    <t>AIRWATCH ORANGE MANAGEMENT SUITE</t>
  </si>
  <si>
    <t>AIRWATCH PRINTER</t>
  </si>
  <si>
    <t>AIRWATCH MANAGEMENT SUITE</t>
  </si>
  <si>
    <t>AIRWATCH SOCIALCAST</t>
  </si>
  <si>
    <t>AIRWATCH TELECOM</t>
  </si>
  <si>
    <t>AIRWATCH TEACHER TOOLS</t>
  </si>
  <si>
    <t>AIRWATCH VIDEO</t>
  </si>
  <si>
    <t>AIRWATCH YELLOW MANAGEMENT SUITE</t>
  </si>
  <si>
    <t>AIRWATCH MISC.</t>
  </si>
  <si>
    <t>APP CATALOG</t>
  </si>
  <si>
    <t>BLUE MGMT SUITE</t>
  </si>
  <si>
    <t>CONTENT LOCKER</t>
  </si>
  <si>
    <t>COLLAB BUNDLE</t>
  </si>
  <si>
    <t>GREEN MGMT SUITE</t>
  </si>
  <si>
    <t>IDENTITY MANAGER</t>
  </si>
  <si>
    <t>INBOX</t>
  </si>
  <si>
    <t>LAPTOP MGMT</t>
  </si>
  <si>
    <t>MOBILE</t>
  </si>
  <si>
    <t>ORANGE MGMT</t>
  </si>
  <si>
    <t>PRINTER</t>
  </si>
  <si>
    <t>MGMT SUITE</t>
  </si>
  <si>
    <t>SOCIALCAST</t>
  </si>
  <si>
    <t>TELECOM</t>
  </si>
  <si>
    <t>TEACHER TOOLS</t>
  </si>
  <si>
    <t>VIDEO</t>
  </si>
  <si>
    <t>YELLOW MGMT SUITE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</si>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</sst>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_);_([$$-409]* \(#,##0\);_([$$-409]* &quot;-&quot;??_);_(@_)"/>
    <numFmt numFmtId="166" formatCode="_-&quot;£&quot;* #,##0.00_-;\-&quot;£&quot;* #,##0.00_-;_-&quot;£&quot;* &quot;-&quot;??_-;_-@_-"/>
    <numFmt numFmtId="167" formatCode="&quot; $&quot;#,##0.00\ ;&quot; $(&quot;#,##0.00\);&quot; $-&quot;#\ ;@\ "/>
  </numFmts>
  <fonts count="10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 Unicode MS"/>
      <family val="2"/>
    </font>
    <font>
      <sz val="1"/>
      <name val="Arial"/>
      <family val="2"/>
    </font>
    <font>
      <b/>
      <i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.5"/>
      <color indexed="8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0"/>
      <name val="Helv"/>
      <charset val="204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Helv"/>
    </font>
    <font>
      <sz val="11"/>
      <color indexed="8"/>
      <name val="Arial"/>
      <family val="3"/>
      <charset val="128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3"/>
      <charset val="128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C00000"/>
      <name val="Arial"/>
      <family val="2"/>
    </font>
    <font>
      <sz val="10.5"/>
      <color theme="1"/>
      <name val="Arial"/>
      <family val="2"/>
    </font>
    <font>
      <b/>
      <sz val="13"/>
      <color theme="0"/>
      <name val="Arial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9"/>
      <name val="Arial Unicode MS"/>
      <family val="2"/>
    </font>
    <font>
      <b/>
      <sz val="8"/>
      <color rgb="FFC00000"/>
      <name val="Arial"/>
      <family val="2"/>
    </font>
    <font>
      <b/>
      <u/>
      <sz val="8"/>
      <color indexed="8"/>
      <name val="Arial"/>
      <family val="2"/>
    </font>
    <font>
      <b/>
      <sz val="9"/>
      <color rgb="FFC00000"/>
      <name val="Arial"/>
      <family val="2"/>
    </font>
    <font>
      <b/>
      <sz val="8.5"/>
      <color rgb="FFC00000"/>
      <name val="Arial"/>
      <family val="2"/>
    </font>
    <font>
      <sz val="12"/>
      <color theme="1"/>
      <name val="Calibri"/>
      <family val="2"/>
      <charset val="136"/>
      <scheme val="minor"/>
    </font>
    <font>
      <b/>
      <u/>
      <sz val="9"/>
      <name val="Arial"/>
      <family val="2"/>
    </font>
    <font>
      <b/>
      <sz val="8"/>
      <color rgb="FFFF0000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sz val="10.5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FDF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45" fillId="24" borderId="0" applyNumberFormat="0" applyBorder="0" applyAlignment="0" applyProtection="0"/>
    <xf numFmtId="0" fontId="19" fillId="2" borderId="0" applyNumberFormat="0" applyBorder="0" applyAlignment="0" applyProtection="0"/>
    <xf numFmtId="0" fontId="45" fillId="25" borderId="0" applyNumberFormat="0" applyBorder="0" applyAlignment="0" applyProtection="0"/>
    <xf numFmtId="0" fontId="19" fillId="3" borderId="0" applyNumberFormat="0" applyBorder="0" applyAlignment="0" applyProtection="0"/>
    <xf numFmtId="0" fontId="45" fillId="26" borderId="0" applyNumberFormat="0" applyBorder="0" applyAlignment="0" applyProtection="0"/>
    <xf numFmtId="0" fontId="19" fillId="4" borderId="0" applyNumberFormat="0" applyBorder="0" applyAlignment="0" applyProtection="0"/>
    <xf numFmtId="0" fontId="45" fillId="27" borderId="0" applyNumberFormat="0" applyBorder="0" applyAlignment="0" applyProtection="0"/>
    <xf numFmtId="0" fontId="19" fillId="5" borderId="0" applyNumberFormat="0" applyBorder="0" applyAlignment="0" applyProtection="0"/>
    <xf numFmtId="0" fontId="45" fillId="28" borderId="0" applyNumberFormat="0" applyBorder="0" applyAlignment="0" applyProtection="0"/>
    <xf numFmtId="0" fontId="19" fillId="6" borderId="0" applyNumberFormat="0" applyBorder="0" applyAlignment="0" applyProtection="0"/>
    <xf numFmtId="0" fontId="45" fillId="29" borderId="0" applyNumberFormat="0" applyBorder="0" applyAlignment="0" applyProtection="0"/>
    <xf numFmtId="0" fontId="19" fillId="7" borderId="0" applyNumberFormat="0" applyBorder="0" applyAlignment="0" applyProtection="0"/>
    <xf numFmtId="0" fontId="45" fillId="30" borderId="0" applyNumberFormat="0" applyBorder="0" applyAlignment="0" applyProtection="0"/>
    <xf numFmtId="0" fontId="19" fillId="8" borderId="0" applyNumberFormat="0" applyBorder="0" applyAlignment="0" applyProtection="0"/>
    <xf numFmtId="0" fontId="45" fillId="31" borderId="0" applyNumberFormat="0" applyBorder="0" applyAlignment="0" applyProtection="0"/>
    <xf numFmtId="0" fontId="19" fillId="9" borderId="0" applyNumberFormat="0" applyBorder="0" applyAlignment="0" applyProtection="0"/>
    <xf numFmtId="0" fontId="45" fillId="32" borderId="0" applyNumberFormat="0" applyBorder="0" applyAlignment="0" applyProtection="0"/>
    <xf numFmtId="0" fontId="19" fillId="10" borderId="0" applyNumberFormat="0" applyBorder="0" applyAlignment="0" applyProtection="0"/>
    <xf numFmtId="0" fontId="45" fillId="33" borderId="0" applyNumberFormat="0" applyBorder="0" applyAlignment="0" applyProtection="0"/>
    <xf numFmtId="0" fontId="19" fillId="5" borderId="0" applyNumberFormat="0" applyBorder="0" applyAlignment="0" applyProtection="0"/>
    <xf numFmtId="0" fontId="45" fillId="34" borderId="0" applyNumberFormat="0" applyBorder="0" applyAlignment="0" applyProtection="0"/>
    <xf numFmtId="0" fontId="19" fillId="8" borderId="0" applyNumberFormat="0" applyBorder="0" applyAlignment="0" applyProtection="0"/>
    <xf numFmtId="0" fontId="45" fillId="35" borderId="0" applyNumberFormat="0" applyBorder="0" applyAlignment="0" applyProtection="0"/>
    <xf numFmtId="0" fontId="19" fillId="11" borderId="0" applyNumberFormat="0" applyBorder="0" applyAlignment="0" applyProtection="0"/>
    <xf numFmtId="0" fontId="46" fillId="36" borderId="0" applyNumberFormat="0" applyBorder="0" applyAlignment="0" applyProtection="0"/>
    <xf numFmtId="0" fontId="23" fillId="12" borderId="0" applyNumberFormat="0" applyBorder="0" applyAlignment="0" applyProtection="0"/>
    <xf numFmtId="0" fontId="46" fillId="37" borderId="0" applyNumberFormat="0" applyBorder="0" applyAlignment="0" applyProtection="0"/>
    <xf numFmtId="0" fontId="23" fillId="9" borderId="0" applyNumberFormat="0" applyBorder="0" applyAlignment="0" applyProtection="0"/>
    <xf numFmtId="0" fontId="46" fillId="38" borderId="0" applyNumberFormat="0" applyBorder="0" applyAlignment="0" applyProtection="0"/>
    <xf numFmtId="0" fontId="23" fillId="10" borderId="0" applyNumberFormat="0" applyBorder="0" applyAlignment="0" applyProtection="0"/>
    <xf numFmtId="0" fontId="46" fillId="39" borderId="0" applyNumberFormat="0" applyBorder="0" applyAlignment="0" applyProtection="0"/>
    <xf numFmtId="0" fontId="23" fillId="13" borderId="0" applyNumberFormat="0" applyBorder="0" applyAlignment="0" applyProtection="0"/>
    <xf numFmtId="0" fontId="46" fillId="40" borderId="0" applyNumberFormat="0" applyBorder="0" applyAlignment="0" applyProtection="0"/>
    <xf numFmtId="0" fontId="23" fillId="14" borderId="0" applyNumberFormat="0" applyBorder="0" applyAlignment="0" applyProtection="0"/>
    <xf numFmtId="0" fontId="46" fillId="41" borderId="0" applyNumberFormat="0" applyBorder="0" applyAlignment="0" applyProtection="0"/>
    <xf numFmtId="0" fontId="23" fillId="15" borderId="0" applyNumberFormat="0" applyBorder="0" applyAlignment="0" applyProtection="0"/>
    <xf numFmtId="0" fontId="46" fillId="42" borderId="0" applyNumberFormat="0" applyBorder="0" applyAlignment="0" applyProtection="0"/>
    <xf numFmtId="0" fontId="23" fillId="16" borderId="0" applyNumberFormat="0" applyBorder="0" applyAlignment="0" applyProtection="0"/>
    <xf numFmtId="0" fontId="46" fillId="43" borderId="0" applyNumberFormat="0" applyBorder="0" applyAlignment="0" applyProtection="0"/>
    <xf numFmtId="0" fontId="23" fillId="17" borderId="0" applyNumberFormat="0" applyBorder="0" applyAlignment="0" applyProtection="0"/>
    <xf numFmtId="0" fontId="46" fillId="44" borderId="0" applyNumberFormat="0" applyBorder="0" applyAlignment="0" applyProtection="0"/>
    <xf numFmtId="0" fontId="23" fillId="18" borderId="0" applyNumberFormat="0" applyBorder="0" applyAlignment="0" applyProtection="0"/>
    <xf numFmtId="0" fontId="46" fillId="45" borderId="0" applyNumberFormat="0" applyBorder="0" applyAlignment="0" applyProtection="0"/>
    <xf numFmtId="0" fontId="23" fillId="13" borderId="0" applyNumberFormat="0" applyBorder="0" applyAlignment="0" applyProtection="0"/>
    <xf numFmtId="0" fontId="46" fillId="46" borderId="0" applyNumberFormat="0" applyBorder="0" applyAlignment="0" applyProtection="0"/>
    <xf numFmtId="0" fontId="23" fillId="14" borderId="0" applyNumberFormat="0" applyBorder="0" applyAlignment="0" applyProtection="0"/>
    <xf numFmtId="0" fontId="46" fillId="47" borderId="0" applyNumberFormat="0" applyBorder="0" applyAlignment="0" applyProtection="0"/>
    <xf numFmtId="0" fontId="23" fillId="19" borderId="0" applyNumberFormat="0" applyBorder="0" applyAlignment="0" applyProtection="0"/>
    <xf numFmtId="0" fontId="47" fillId="48" borderId="0" applyNumberFormat="0" applyBorder="0" applyAlignment="0" applyProtection="0"/>
    <xf numFmtId="0" fontId="24" fillId="3" borderId="0" applyNumberFormat="0" applyBorder="0" applyAlignment="0" applyProtection="0"/>
    <xf numFmtId="0" fontId="48" fillId="49" borderId="61" applyNumberFormat="0" applyAlignment="0" applyProtection="0"/>
    <xf numFmtId="0" fontId="25" fillId="20" borderId="1" applyNumberFormat="0" applyAlignment="0" applyProtection="0"/>
    <xf numFmtId="0" fontId="49" fillId="50" borderId="62" applyNumberFormat="0" applyAlignment="0" applyProtection="0"/>
    <xf numFmtId="0" fontId="26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8" fillId="4" borderId="0" applyNumberFormat="0" applyBorder="0" applyAlignment="0" applyProtection="0"/>
    <xf numFmtId="0" fontId="52" fillId="0" borderId="63" applyNumberFormat="0" applyFill="0" applyAlignment="0" applyProtection="0"/>
    <xf numFmtId="0" fontId="29" fillId="0" borderId="3" applyNumberFormat="0" applyFill="0" applyAlignment="0" applyProtection="0"/>
    <xf numFmtId="0" fontId="53" fillId="0" borderId="64" applyNumberFormat="0" applyFill="0" applyAlignment="0" applyProtection="0"/>
    <xf numFmtId="0" fontId="30" fillId="0" borderId="4" applyNumberFormat="0" applyFill="0" applyAlignment="0" applyProtection="0"/>
    <xf numFmtId="0" fontId="54" fillId="0" borderId="65" applyNumberFormat="0" applyFill="0" applyAlignment="0" applyProtection="0"/>
    <xf numFmtId="0" fontId="31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7" fillId="52" borderId="61" applyNumberFormat="0" applyAlignment="0" applyProtection="0"/>
    <xf numFmtId="0" fontId="32" fillId="7" borderId="1" applyNumberFormat="0" applyAlignment="0" applyProtection="0"/>
    <xf numFmtId="0" fontId="58" fillId="0" borderId="66" applyNumberFormat="0" applyFill="0" applyAlignment="0" applyProtection="0"/>
    <xf numFmtId="0" fontId="33" fillId="0" borderId="6" applyNumberFormat="0" applyFill="0" applyAlignment="0" applyProtection="0"/>
    <xf numFmtId="0" fontId="59" fillId="5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/>
    <xf numFmtId="165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36" fillId="0" borderId="0"/>
    <xf numFmtId="0" fontId="45" fillId="0" borderId="0"/>
    <xf numFmtId="0" fontId="61" fillId="0" borderId="0"/>
    <xf numFmtId="0" fontId="36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54" borderId="67" applyNumberFormat="0" applyFont="0" applyAlignment="0" applyProtection="0"/>
    <xf numFmtId="0" fontId="5" fillId="23" borderId="7" applyNumberFormat="0" applyFont="0" applyAlignment="0" applyProtection="0"/>
    <xf numFmtId="0" fontId="62" fillId="49" borderId="68" applyNumberFormat="0" applyAlignment="0" applyProtection="0"/>
    <xf numFmtId="0" fontId="37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69" applyNumberFormat="0" applyFill="0" applyAlignment="0" applyProtection="0"/>
    <xf numFmtId="0" fontId="20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9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5" fillId="20" borderId="74" applyNumberFormat="0" applyAlignment="0" applyProtection="0"/>
    <xf numFmtId="0" fontId="32" fillId="7" borderId="74" applyNumberFormat="0" applyAlignment="0" applyProtection="0"/>
    <xf numFmtId="0" fontId="5" fillId="23" borderId="75" applyNumberFormat="0" applyFont="0" applyAlignment="0" applyProtection="0"/>
    <xf numFmtId="0" fontId="37" fillId="20" borderId="76" applyNumberFormat="0" applyAlignment="0" applyProtection="0"/>
    <xf numFmtId="0" fontId="20" fillId="0" borderId="77" applyNumberFormat="0" applyFill="0" applyAlignment="0" applyProtection="0"/>
  </cellStyleXfs>
  <cellXfs count="519">
    <xf numFmtId="0" fontId="0" fillId="0" borderId="0" xfId="0"/>
    <xf numFmtId="0" fontId="66" fillId="0" borderId="0" xfId="0" applyFont="1" applyFill="1" applyBorder="1" applyAlignment="1" applyProtection="1">
      <alignment horizontal="left"/>
    </xf>
    <xf numFmtId="0" fontId="67" fillId="0" borderId="0" xfId="0" applyFont="1" applyFill="1" applyBorder="1" applyAlignment="1" applyProtection="1">
      <alignment horizontal="left" vertical="center" wrapText="1"/>
    </xf>
    <xf numFmtId="0" fontId="67" fillId="0" borderId="11" xfId="0" applyFont="1" applyBorder="1" applyProtection="1"/>
    <xf numFmtId="0" fontId="68" fillId="0" borderId="12" xfId="0" applyFont="1" applyBorder="1" applyAlignment="1" applyProtection="1">
      <alignment horizontal="left" vertical="top"/>
    </xf>
    <xf numFmtId="0" fontId="67" fillId="0" borderId="12" xfId="0" applyFont="1" applyBorder="1" applyProtection="1"/>
    <xf numFmtId="0" fontId="67" fillId="0" borderId="12" xfId="0" applyFont="1" applyBorder="1" applyAlignment="1" applyProtection="1">
      <alignment horizontal="left"/>
    </xf>
    <xf numFmtId="0" fontId="0" fillId="0" borderId="12" xfId="0" applyBorder="1" applyProtection="1"/>
    <xf numFmtId="0" fontId="66" fillId="0" borderId="0" xfId="0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0" fontId="69" fillId="0" borderId="0" xfId="0" applyFont="1" applyBorder="1" applyProtection="1"/>
    <xf numFmtId="0" fontId="70" fillId="0" borderId="0" xfId="0" applyFont="1" applyBorder="1" applyAlignment="1" applyProtection="1">
      <alignment horizontal="right"/>
    </xf>
    <xf numFmtId="0" fontId="70" fillId="0" borderId="14" xfId="0" applyFont="1" applyBorder="1" applyAlignment="1" applyProtection="1">
      <alignment horizontal="right"/>
    </xf>
    <xf numFmtId="0" fontId="71" fillId="0" borderId="0" xfId="0" applyFont="1" applyFill="1" applyBorder="1" applyAlignment="1" applyProtection="1">
      <alignment vertical="top"/>
    </xf>
    <xf numFmtId="0" fontId="7" fillId="0" borderId="0" xfId="0" applyFont="1" applyBorder="1"/>
    <xf numFmtId="0" fontId="72" fillId="0" borderId="0" xfId="0" applyFont="1" applyBorder="1"/>
    <xf numFmtId="0" fontId="65" fillId="0" borderId="0" xfId="0" applyFont="1" applyProtection="1"/>
    <xf numFmtId="0" fontId="65" fillId="0" borderId="0" xfId="0" applyFont="1" applyAlignment="1" applyProtection="1">
      <alignment horizontal="center"/>
    </xf>
    <xf numFmtId="0" fontId="67" fillId="0" borderId="0" xfId="0" applyFont="1" applyFill="1" applyBorder="1" applyAlignment="1" applyProtection="1">
      <alignment vertical="center" wrapText="1"/>
    </xf>
    <xf numFmtId="0" fontId="67" fillId="0" borderId="12" xfId="0" applyFont="1" applyFill="1" applyBorder="1" applyAlignment="1" applyProtection="1">
      <alignment vertical="center" wrapText="1"/>
    </xf>
    <xf numFmtId="0" fontId="67" fillId="0" borderId="0" xfId="0" applyFont="1"/>
    <xf numFmtId="0" fontId="0" fillId="0" borderId="0" xfId="0" applyProtection="1"/>
    <xf numFmtId="0" fontId="0" fillId="0" borderId="0" xfId="0" applyBorder="1" applyProtection="1"/>
    <xf numFmtId="0" fontId="67" fillId="0" borderId="0" xfId="0" applyFont="1" applyBorder="1" applyProtection="1"/>
    <xf numFmtId="0" fontId="0" fillId="0" borderId="0" xfId="0" applyAlignment="1" applyProtection="1"/>
    <xf numFmtId="0" fontId="6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1" fillId="0" borderId="0" xfId="0" applyFont="1" applyAlignment="1" applyProtection="1">
      <alignment vertical="top"/>
    </xf>
    <xf numFmtId="164" fontId="67" fillId="0" borderId="37" xfId="59" applyNumberFormat="1" applyFont="1" applyFill="1" applyBorder="1" applyAlignment="1" applyProtection="1">
      <alignment vertical="center"/>
    </xf>
    <xf numFmtId="0" fontId="67" fillId="0" borderId="0" xfId="0" applyFont="1" applyProtection="1"/>
    <xf numFmtId="0" fontId="77" fillId="0" borderId="0" xfId="0" applyFont="1" applyProtection="1"/>
    <xf numFmtId="0" fontId="67" fillId="0" borderId="0" xfId="0" applyFont="1" applyBorder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/>
    <xf numFmtId="0" fontId="0" fillId="0" borderId="14" xfId="0" applyBorder="1" applyProtection="1"/>
    <xf numFmtId="7" fontId="67" fillId="0" borderId="38" xfId="59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/>
    <xf numFmtId="0" fontId="67" fillId="0" borderId="14" xfId="0" applyFont="1" applyBorder="1" applyProtection="1"/>
    <xf numFmtId="0" fontId="0" fillId="0" borderId="0" xfId="0" applyFill="1" applyBorder="1" applyProtection="1"/>
    <xf numFmtId="0" fontId="66" fillId="0" borderId="0" xfId="0" applyFont="1" applyAlignment="1" applyProtection="1">
      <alignment vertical="top" wrapText="1"/>
    </xf>
    <xf numFmtId="0" fontId="67" fillId="0" borderId="0" xfId="0" applyFont="1" applyBorder="1" applyAlignment="1" applyProtection="1">
      <alignment horizontal="left" vertical="top" wrapText="1"/>
    </xf>
    <xf numFmtId="0" fontId="67" fillId="0" borderId="0" xfId="0" applyFont="1" applyBorder="1" applyAlignment="1" applyProtection="1"/>
    <xf numFmtId="0" fontId="67" fillId="0" borderId="0" xfId="0" applyFont="1" applyAlignment="1" applyProtection="1"/>
    <xf numFmtId="0" fontId="68" fillId="0" borderId="0" xfId="0" applyFont="1" applyBorder="1" applyAlignment="1" applyProtection="1">
      <alignment horizontal="left" vertical="top"/>
    </xf>
    <xf numFmtId="0" fontId="68" fillId="0" borderId="0" xfId="0" applyFont="1" applyBorder="1" applyAlignment="1" applyProtection="1">
      <alignment horizontal="left"/>
    </xf>
    <xf numFmtId="0" fontId="67" fillId="0" borderId="0" xfId="0" applyFont="1" applyBorder="1" applyAlignment="1" applyProtection="1">
      <alignment horizontal="right"/>
    </xf>
    <xf numFmtId="0" fontId="67" fillId="0" borderId="14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82" fillId="0" borderId="0" xfId="0" applyFont="1" applyAlignment="1" applyProtection="1">
      <alignment vertical="center"/>
    </xf>
    <xf numFmtId="0" fontId="74" fillId="0" borderId="0" xfId="0" applyFont="1" applyAlignment="1" applyProtection="1">
      <alignment vertical="center"/>
    </xf>
    <xf numFmtId="0" fontId="83" fillId="0" borderId="0" xfId="0" applyFont="1" applyAlignment="1" applyProtection="1"/>
    <xf numFmtId="0" fontId="66" fillId="0" borderId="0" xfId="0" applyFont="1" applyAlignment="1" applyProtection="1">
      <alignment vertical="center" wrapText="1"/>
    </xf>
    <xf numFmtId="0" fontId="84" fillId="0" borderId="0" xfId="0" applyFont="1" applyAlignment="1" applyProtection="1">
      <alignment vertical="top" wrapText="1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vertical="top"/>
    </xf>
    <xf numFmtId="0" fontId="77" fillId="0" borderId="0" xfId="0" applyFont="1" applyAlignment="1" applyProtection="1">
      <alignment vertical="center"/>
    </xf>
    <xf numFmtId="0" fontId="3" fillId="55" borderId="43" xfId="0" applyFont="1" applyFill="1" applyBorder="1" applyAlignment="1" applyProtection="1">
      <alignment horizontal="center" vertical="center"/>
    </xf>
    <xf numFmtId="44" fontId="3" fillId="55" borderId="20" xfId="59" applyFont="1" applyFill="1" applyBorder="1" applyAlignment="1" applyProtection="1">
      <alignment horizontal="center" vertical="center"/>
    </xf>
    <xf numFmtId="0" fontId="70" fillId="55" borderId="21" xfId="0" applyFont="1" applyFill="1" applyBorder="1" applyAlignment="1" applyProtection="1">
      <alignment horizontal="center" vertical="center"/>
    </xf>
    <xf numFmtId="0" fontId="70" fillId="55" borderId="19" xfId="0" applyFont="1" applyFill="1" applyBorder="1" applyAlignment="1" applyProtection="1">
      <alignment horizontal="center" vertical="center"/>
    </xf>
    <xf numFmtId="0" fontId="70" fillId="55" borderId="20" xfId="0" applyFont="1" applyFill="1" applyBorder="1" applyAlignment="1" applyProtection="1">
      <alignment horizontal="center" vertical="center"/>
    </xf>
    <xf numFmtId="44" fontId="2" fillId="55" borderId="44" xfId="59" applyFont="1" applyFill="1" applyBorder="1" applyAlignment="1" applyProtection="1">
      <alignment horizontal="center" vertical="center"/>
    </xf>
    <xf numFmtId="0" fontId="85" fillId="64" borderId="46" xfId="0" applyFont="1" applyFill="1" applyBorder="1" applyAlignment="1" applyProtection="1">
      <alignment horizontal="center" vertical="center"/>
    </xf>
    <xf numFmtId="0" fontId="85" fillId="64" borderId="47" xfId="0" applyFont="1" applyFill="1" applyBorder="1" applyAlignment="1" applyProtection="1">
      <alignment horizontal="center" vertical="center"/>
    </xf>
    <xf numFmtId="0" fontId="85" fillId="64" borderId="44" xfId="0" applyFont="1" applyFill="1" applyBorder="1" applyAlignment="1" applyProtection="1">
      <alignment horizontal="center" vertical="center"/>
    </xf>
    <xf numFmtId="0" fontId="80" fillId="0" borderId="0" xfId="0" applyFont="1" applyAlignment="1" applyProtection="1">
      <alignment horizontal="center"/>
    </xf>
    <xf numFmtId="0" fontId="66" fillId="0" borderId="0" xfId="0" applyFont="1"/>
    <xf numFmtId="14" fontId="67" fillId="0" borderId="0" xfId="0" applyNumberFormat="1" applyFont="1"/>
    <xf numFmtId="2" fontId="66" fillId="0" borderId="0" xfId="0" applyNumberFormat="1" applyFont="1"/>
    <xf numFmtId="0" fontId="71" fillId="0" borderId="0" xfId="0" applyFont="1"/>
    <xf numFmtId="0" fontId="66" fillId="0" borderId="0" xfId="0" applyFont="1" applyAlignment="1">
      <alignment horizontal="right"/>
    </xf>
    <xf numFmtId="0" fontId="91" fillId="0" borderId="0" xfId="0" applyFont="1"/>
    <xf numFmtId="164" fontId="67" fillId="0" borderId="22" xfId="0" applyNumberFormat="1" applyFont="1" applyBorder="1" applyAlignment="1">
      <alignment vertical="center"/>
    </xf>
    <xf numFmtId="0" fontId="70" fillId="62" borderId="22" xfId="0" applyFont="1" applyFill="1" applyBorder="1" applyAlignment="1">
      <alignment horizontal="center" vertical="center"/>
    </xf>
    <xf numFmtId="0" fontId="70" fillId="62" borderId="45" xfId="0" applyFont="1" applyFill="1" applyBorder="1" applyAlignment="1">
      <alignment horizontal="center" vertical="center"/>
    </xf>
    <xf numFmtId="0" fontId="86" fillId="0" borderId="45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70" fillId="62" borderId="18" xfId="0" applyFont="1" applyFill="1" applyBorder="1" applyAlignment="1">
      <alignment horizontal="center" vertical="center"/>
    </xf>
    <xf numFmtId="1" fontId="67" fillId="0" borderId="18" xfId="0" applyNumberFormat="1" applyFont="1" applyBorder="1" applyAlignment="1">
      <alignment horizontal="center" vertical="center"/>
    </xf>
    <xf numFmtId="164" fontId="67" fillId="0" borderId="45" xfId="0" applyNumberFormat="1" applyFont="1" applyBorder="1" applyAlignment="1">
      <alignment vertical="center"/>
    </xf>
    <xf numFmtId="1" fontId="67" fillId="0" borderId="19" xfId="0" applyNumberFormat="1" applyFont="1" applyBorder="1" applyAlignment="1">
      <alignment horizontal="center" vertical="center"/>
    </xf>
    <xf numFmtId="164" fontId="67" fillId="0" borderId="20" xfId="0" applyNumberFormat="1" applyFont="1" applyBorder="1" applyAlignment="1">
      <alignment vertical="center"/>
    </xf>
    <xf numFmtId="164" fontId="67" fillId="0" borderId="21" xfId="0" applyNumberFormat="1" applyFont="1" applyBorder="1" applyAlignment="1">
      <alignment vertical="center"/>
    </xf>
    <xf numFmtId="1" fontId="86" fillId="0" borderId="45" xfId="0" applyNumberFormat="1" applyFont="1" applyBorder="1" applyAlignment="1">
      <alignment vertical="center"/>
    </xf>
    <xf numFmtId="1" fontId="86" fillId="0" borderId="21" xfId="0" applyNumberFormat="1" applyFont="1" applyBorder="1" applyAlignment="1">
      <alignment vertical="center"/>
    </xf>
    <xf numFmtId="0" fontId="70" fillId="62" borderId="23" xfId="0" applyFont="1" applyFill="1" applyBorder="1" applyAlignment="1">
      <alignment horizontal="center" vertical="center"/>
    </xf>
    <xf numFmtId="164" fontId="67" fillId="0" borderId="24" xfId="0" applyNumberFormat="1" applyFont="1" applyBorder="1" applyAlignment="1">
      <alignment vertical="center"/>
    </xf>
    <xf numFmtId="164" fontId="67" fillId="0" borderId="25" xfId="0" applyNumberFormat="1" applyFont="1" applyBorder="1" applyAlignment="1">
      <alignment vertical="center"/>
    </xf>
    <xf numFmtId="0" fontId="86" fillId="0" borderId="52" xfId="0" applyFont="1" applyBorder="1" applyAlignment="1">
      <alignment vertical="center"/>
    </xf>
    <xf numFmtId="0" fontId="86" fillId="0" borderId="59" xfId="0" applyFont="1" applyBorder="1" applyAlignment="1">
      <alignment vertical="center"/>
    </xf>
    <xf numFmtId="0" fontId="86" fillId="0" borderId="48" xfId="0" applyFont="1" applyBorder="1" applyAlignment="1">
      <alignment vertical="center"/>
    </xf>
    <xf numFmtId="0" fontId="86" fillId="0" borderId="54" xfId="0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0" fontId="86" fillId="0" borderId="56" xfId="0" applyFont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70" fillId="62" borderId="17" xfId="0" applyFont="1" applyFill="1" applyBorder="1" applyAlignment="1">
      <alignment horizontal="center" vertical="center"/>
    </xf>
    <xf numFmtId="0" fontId="70" fillId="62" borderId="15" xfId="0" applyFont="1" applyFill="1" applyBorder="1" applyAlignment="1">
      <alignment horizontal="center" vertical="center"/>
    </xf>
    <xf numFmtId="0" fontId="70" fillId="62" borderId="16" xfId="0" applyFont="1" applyFill="1" applyBorder="1" applyAlignment="1">
      <alignment horizontal="center" vertical="center"/>
    </xf>
    <xf numFmtId="0" fontId="70" fillId="62" borderId="15" xfId="0" applyFont="1" applyFill="1" applyBorder="1" applyAlignment="1">
      <alignment horizontal="center" vertical="center"/>
    </xf>
    <xf numFmtId="0" fontId="70" fillId="62" borderId="16" xfId="0" applyFont="1" applyFill="1" applyBorder="1" applyAlignment="1">
      <alignment horizontal="center" vertical="center"/>
    </xf>
    <xf numFmtId="0" fontId="77" fillId="0" borderId="0" xfId="0" applyFont="1" applyAlignment="1" applyProtection="1">
      <alignment horizontal="center"/>
    </xf>
    <xf numFmtId="0" fontId="80" fillId="68" borderId="35" xfId="0" applyFont="1" applyFill="1" applyBorder="1" applyAlignment="1">
      <alignment horizontal="center" vertical="center"/>
    </xf>
    <xf numFmtId="164" fontId="91" fillId="0" borderId="41" xfId="0" applyNumberFormat="1" applyFont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67" fillId="0" borderId="14" xfId="0" applyFont="1" applyBorder="1" applyAlignment="1">
      <alignment vertical="center"/>
    </xf>
    <xf numFmtId="0" fontId="73" fillId="0" borderId="27" xfId="97" applyFont="1" applyBorder="1" applyAlignment="1" applyProtection="1">
      <alignment vertical="center"/>
      <protection locked="0"/>
    </xf>
    <xf numFmtId="0" fontId="72" fillId="0" borderId="0" xfId="0" applyFont="1" applyBorder="1" applyProtection="1"/>
    <xf numFmtId="0" fontId="15" fillId="60" borderId="14" xfId="0" applyFont="1" applyFill="1" applyBorder="1" applyAlignment="1" applyProtection="1">
      <alignment horizontal="left" vertical="center"/>
    </xf>
    <xf numFmtId="8" fontId="72" fillId="0" borderId="12" xfId="0" applyNumberFormat="1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8" fontId="7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3" fillId="0" borderId="0" xfId="97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15" fillId="59" borderId="31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3" fillId="0" borderId="13" xfId="97" applyFont="1" applyBorder="1" applyAlignment="1" applyProtection="1">
      <alignment vertical="center"/>
      <protection locked="0"/>
    </xf>
    <xf numFmtId="0" fontId="92" fillId="0" borderId="0" xfId="0" applyFont="1" applyFill="1" applyBorder="1" applyAlignment="1" applyProtection="1">
      <alignment horizontal="center" vertical="center"/>
    </xf>
    <xf numFmtId="44" fontId="3" fillId="58" borderId="30" xfId="59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164" fontId="67" fillId="63" borderId="34" xfId="0" applyNumberFormat="1" applyFont="1" applyFill="1" applyBorder="1" applyAlignment="1" applyProtection="1">
      <alignment horizontal="right" vertical="center"/>
    </xf>
    <xf numFmtId="164" fontId="67" fillId="0" borderId="0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64" fontId="67" fillId="0" borderId="27" xfId="0" applyNumberFormat="1" applyFont="1" applyFill="1" applyBorder="1" applyAlignment="1" applyProtection="1">
      <alignment horizontal="right" vertical="center"/>
    </xf>
    <xf numFmtId="0" fontId="67" fillId="0" borderId="0" xfId="0" applyFont="1" applyFill="1" applyAlignment="1" applyProtection="1">
      <alignment vertical="center"/>
    </xf>
    <xf numFmtId="0" fontId="9" fillId="63" borderId="45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8" fontId="72" fillId="0" borderId="0" xfId="0" applyNumberFormat="1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center" vertical="center"/>
    </xf>
    <xf numFmtId="44" fontId="2" fillId="0" borderId="36" xfId="59" applyFont="1" applyFill="1" applyBorder="1" applyAlignment="1" applyProtection="1">
      <alignment horizontal="center" vertical="center"/>
    </xf>
    <xf numFmtId="44" fontId="2" fillId="0" borderId="28" xfId="59" applyFont="1" applyFill="1" applyBorder="1" applyAlignment="1" applyProtection="1">
      <alignment horizontal="center" vertical="center"/>
    </xf>
    <xf numFmtId="0" fontId="70" fillId="0" borderId="30" xfId="0" applyFont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5" fillId="60" borderId="31" xfId="0" applyFont="1" applyFill="1" applyBorder="1" applyAlignment="1" applyProtection="1">
      <alignment horizontal="left" vertical="center"/>
    </xf>
    <xf numFmtId="0" fontId="73" fillId="0" borderId="33" xfId="97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73" fillId="0" borderId="0" xfId="97" applyFont="1" applyFill="1" applyBorder="1" applyAlignment="1" applyProtection="1">
      <alignment vertical="center"/>
      <protection locked="0"/>
    </xf>
    <xf numFmtId="0" fontId="72" fillId="0" borderId="14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3" fillId="0" borderId="12" xfId="97" applyFont="1" applyFill="1" applyBorder="1" applyAlignment="1" applyProtection="1">
      <alignment vertical="center"/>
      <protection locked="0"/>
    </xf>
    <xf numFmtId="0" fontId="72" fillId="0" borderId="27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8" fontId="72" fillId="0" borderId="0" xfId="0" applyNumberFormat="1" applyFont="1" applyAlignment="1">
      <alignment vertical="center"/>
    </xf>
    <xf numFmtId="8" fontId="72" fillId="0" borderId="0" xfId="0" applyNumberFormat="1" applyFont="1" applyFill="1" applyAlignment="1">
      <alignment vertical="center"/>
    </xf>
    <xf numFmtId="0" fontId="6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0" fillId="67" borderId="31" xfId="0" applyFont="1" applyFill="1" applyBorder="1" applyAlignment="1">
      <alignment vertical="center"/>
    </xf>
    <xf numFmtId="0" fontId="80" fillId="67" borderId="32" xfId="0" applyFont="1" applyFill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4" fontId="3" fillId="58" borderId="30" xfId="59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164" fontId="67" fillId="0" borderId="27" xfId="0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center" vertical="center"/>
    </xf>
    <xf numFmtId="44" fontId="2" fillId="0" borderId="36" xfId="59" applyFont="1" applyFill="1" applyBorder="1" applyAlignment="1" applyProtection="1">
      <alignment horizontal="center" vertical="center"/>
    </xf>
    <xf numFmtId="44" fontId="2" fillId="0" borderId="28" xfId="59" applyFont="1" applyFill="1" applyBorder="1" applyAlignment="1" applyProtection="1">
      <alignment horizontal="center" vertical="center"/>
    </xf>
    <xf numFmtId="0" fontId="70" fillId="0" borderId="30" xfId="0" applyFont="1" applyBorder="1" applyAlignment="1" applyProtection="1">
      <alignment horizontal="center" vertical="center"/>
    </xf>
    <xf numFmtId="0" fontId="4" fillId="57" borderId="18" xfId="0" applyFont="1" applyFill="1" applyBorder="1" applyAlignment="1" applyProtection="1">
      <alignment vertical="center"/>
    </xf>
    <xf numFmtId="0" fontId="9" fillId="57" borderId="22" xfId="0" applyFont="1" applyFill="1" applyBorder="1" applyAlignment="1" applyProtection="1">
      <alignment vertical="center"/>
    </xf>
    <xf numFmtId="164" fontId="67" fillId="57" borderId="58" xfId="0" applyNumberFormat="1" applyFont="1" applyFill="1" applyBorder="1" applyAlignment="1" applyProtection="1">
      <alignment horizontal="right" vertical="center"/>
    </xf>
    <xf numFmtId="164" fontId="67" fillId="57" borderId="48" xfId="0" applyNumberFormat="1" applyFont="1" applyFill="1" applyBorder="1" applyAlignment="1" applyProtection="1">
      <alignment horizontal="right" vertical="center"/>
    </xf>
    <xf numFmtId="0" fontId="4" fillId="57" borderId="18" xfId="0" applyFont="1" applyFill="1" applyBorder="1" applyAlignment="1" applyProtection="1">
      <alignment vertical="center" wrapText="1"/>
    </xf>
    <xf numFmtId="0" fontId="9" fillId="57" borderId="22" xfId="0" applyFont="1" applyFill="1" applyBorder="1" applyAlignment="1">
      <alignment vertical="center"/>
    </xf>
    <xf numFmtId="0" fontId="9" fillId="57" borderId="45" xfId="0" applyFont="1" applyFill="1" applyBorder="1" applyAlignment="1">
      <alignment vertical="center"/>
    </xf>
    <xf numFmtId="0" fontId="86" fillId="57" borderId="45" xfId="0" applyFont="1" applyFill="1" applyBorder="1" applyAlignment="1">
      <alignment vertical="center"/>
    </xf>
    <xf numFmtId="164" fontId="67" fillId="57" borderId="18" xfId="0" applyNumberFormat="1" applyFont="1" applyFill="1" applyBorder="1" applyAlignment="1" applyProtection="1">
      <alignment horizontal="right" vertical="center"/>
    </xf>
    <xf numFmtId="0" fontId="9" fillId="57" borderId="26" xfId="0" applyFont="1" applyFill="1" applyBorder="1" applyAlignment="1" applyProtection="1">
      <alignment horizontal="left" vertical="center"/>
    </xf>
    <xf numFmtId="164" fontId="67" fillId="57" borderId="45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69" borderId="18" xfId="0" applyFont="1" applyFill="1" applyBorder="1" applyAlignment="1" applyProtection="1">
      <alignment vertical="center"/>
    </xf>
    <xf numFmtId="0" fontId="9" fillId="57" borderId="45" xfId="0" applyFont="1" applyFill="1" applyBorder="1" applyAlignment="1">
      <alignment horizontal="left" vertical="center"/>
    </xf>
    <xf numFmtId="0" fontId="9" fillId="57" borderId="27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3" fillId="0" borderId="14" xfId="0" quotePrefix="1" applyFont="1" applyBorder="1" applyAlignment="1">
      <alignment vertical="center"/>
    </xf>
    <xf numFmtId="49" fontId="4" fillId="57" borderId="18" xfId="0" applyNumberFormat="1" applyFont="1" applyFill="1" applyBorder="1" applyAlignment="1">
      <alignment horizontal="left" wrapText="1"/>
    </xf>
    <xf numFmtId="0" fontId="4" fillId="57" borderId="22" xfId="0" applyFont="1" applyFill="1" applyBorder="1" applyAlignment="1" applyProtection="1">
      <alignment vertical="center" wrapText="1"/>
    </xf>
    <xf numFmtId="164" fontId="67" fillId="57" borderId="59" xfId="0" applyNumberFormat="1" applyFont="1" applyFill="1" applyBorder="1" applyAlignment="1" applyProtection="1">
      <alignment horizontal="right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</xf>
    <xf numFmtId="164" fontId="67" fillId="0" borderId="20" xfId="59" applyNumberFormat="1" applyFont="1" applyFill="1" applyBorder="1" applyAlignment="1" applyProtection="1">
      <alignment vertical="center"/>
    </xf>
    <xf numFmtId="7" fontId="67" fillId="0" borderId="21" xfId="59" applyNumberFormat="1" applyFont="1" applyFill="1" applyBorder="1" applyAlignment="1" applyProtection="1">
      <alignment horizontal="right" vertical="center" wrapText="1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164" fontId="67" fillId="0" borderId="22" xfId="59" applyNumberFormat="1" applyFont="1" applyFill="1" applyBorder="1" applyAlignment="1" applyProtection="1">
      <alignment horizontal="right" vertical="center" wrapText="1"/>
      <protection locked="0"/>
    </xf>
    <xf numFmtId="164" fontId="67" fillId="0" borderId="20" xfId="59" applyNumberFormat="1" applyFont="1" applyFill="1" applyBorder="1" applyAlignment="1" applyProtection="1">
      <alignment horizontal="right" vertical="center" wrapText="1"/>
      <protection locked="0"/>
    </xf>
    <xf numFmtId="7" fontId="67" fillId="55" borderId="24" xfId="59" applyNumberFormat="1" applyFont="1" applyFill="1" applyBorder="1" applyAlignment="1" applyProtection="1">
      <alignment vertical="center"/>
    </xf>
    <xf numFmtId="7" fontId="67" fillId="55" borderId="25" xfId="59" applyNumberFormat="1" applyFont="1" applyFill="1" applyBorder="1" applyAlignment="1" applyProtection="1">
      <alignment vertical="center"/>
    </xf>
    <xf numFmtId="7" fontId="67" fillId="0" borderId="20" xfId="59" applyNumberFormat="1" applyFont="1" applyFill="1" applyBorder="1" applyAlignment="1" applyProtection="1">
      <alignment horizontal="right" vertical="center" wrapText="1"/>
    </xf>
    <xf numFmtId="0" fontId="67" fillId="0" borderId="19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</xf>
    <xf numFmtId="0" fontId="67" fillId="0" borderId="18" xfId="0" applyFont="1" applyFill="1" applyBorder="1" applyAlignment="1" applyProtection="1">
      <alignment horizontal="center" vertical="center"/>
      <protection locked="0"/>
    </xf>
    <xf numFmtId="7" fontId="67" fillId="0" borderId="22" xfId="59" applyNumberFormat="1" applyFont="1" applyFill="1" applyBorder="1" applyAlignment="1" applyProtection="1">
      <alignment horizontal="right" vertical="center" wrapText="1"/>
    </xf>
    <xf numFmtId="7" fontId="67" fillId="55" borderId="40" xfId="59" applyNumberFormat="1" applyFont="1" applyFill="1" applyBorder="1" applyAlignment="1" applyProtection="1">
      <alignment vertical="center"/>
    </xf>
    <xf numFmtId="164" fontId="67" fillId="0" borderId="22" xfId="59" applyNumberFormat="1" applyFont="1" applyFill="1" applyBorder="1" applyAlignment="1" applyProtection="1">
      <alignment vertical="center"/>
    </xf>
    <xf numFmtId="7" fontId="67" fillId="0" borderId="45" xfId="59" applyNumberFormat="1" applyFont="1" applyFill="1" applyBorder="1" applyAlignment="1" applyProtection="1">
      <alignment horizontal="right" vertical="center" wrapText="1"/>
    </xf>
    <xf numFmtId="164" fontId="67" fillId="0" borderId="22" xfId="59" applyNumberFormat="1" applyFont="1" applyFill="1" applyBorder="1" applyAlignment="1" applyProtection="1">
      <alignment horizontal="right" vertical="center" wrapText="1"/>
    </xf>
    <xf numFmtId="164" fontId="67" fillId="0" borderId="37" xfId="59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14" fillId="0" borderId="52" xfId="0" applyFont="1" applyBorder="1" applyAlignment="1" applyProtection="1">
      <protection locked="0"/>
    </xf>
    <xf numFmtId="0" fontId="66" fillId="0" borderId="0" xfId="0" applyFont="1" applyBorder="1" applyAlignment="1" applyProtection="1">
      <alignment horizontal="right"/>
    </xf>
    <xf numFmtId="0" fontId="80" fillId="0" borderId="0" xfId="0" applyFont="1" applyAlignment="1" applyProtection="1">
      <alignment horizontal="center"/>
    </xf>
    <xf numFmtId="0" fontId="66" fillId="0" borderId="0" xfId="0" applyFont="1" applyAlignment="1" applyProtection="1">
      <alignment horizontal="left" wrapText="1"/>
    </xf>
    <xf numFmtId="0" fontId="14" fillId="0" borderId="10" xfId="0" applyFont="1" applyBorder="1" applyAlignment="1" applyProtection="1">
      <protection locked="0"/>
    </xf>
    <xf numFmtId="0" fontId="67" fillId="0" borderId="0" xfId="0" applyFont="1" applyFill="1" applyBorder="1" applyProtection="1"/>
    <xf numFmtId="0" fontId="0" fillId="0" borderId="27" xfId="0" applyBorder="1" applyProtection="1"/>
    <xf numFmtId="0" fontId="67" fillId="0" borderId="12" xfId="0" applyFont="1" applyFill="1" applyBorder="1" applyProtection="1"/>
    <xf numFmtId="0" fontId="0" fillId="0" borderId="13" xfId="0" applyBorder="1" applyProtection="1"/>
    <xf numFmtId="0" fontId="0" fillId="0" borderId="0" xfId="0"/>
    <xf numFmtId="0" fontId="11" fillId="0" borderId="0" xfId="0" applyFont="1" applyBorder="1" applyAlignment="1" applyProtection="1"/>
    <xf numFmtId="0" fontId="7" fillId="0" borderId="0" xfId="0" applyFont="1" applyBorder="1"/>
    <xf numFmtId="0" fontId="72" fillId="0" borderId="0" xfId="0" applyFont="1" applyBorder="1"/>
    <xf numFmtId="0" fontId="0" fillId="0" borderId="0" xfId="0" applyProtection="1"/>
    <xf numFmtId="0" fontId="0" fillId="0" borderId="0" xfId="0" applyBorder="1" applyProtection="1"/>
    <xf numFmtId="0" fontId="67" fillId="0" borderId="0" xfId="0" applyFont="1" applyBorder="1" applyProtection="1"/>
    <xf numFmtId="0" fontId="74" fillId="0" borderId="0" xfId="0" applyFont="1" applyProtection="1"/>
    <xf numFmtId="0" fontId="75" fillId="0" borderId="0" xfId="0" applyFont="1" applyProtection="1"/>
    <xf numFmtId="0" fontId="76" fillId="0" borderId="0" xfId="0" applyFont="1" applyProtection="1"/>
    <xf numFmtId="7" fontId="75" fillId="58" borderId="0" xfId="0" applyNumberFormat="1" applyFont="1" applyFill="1" applyBorder="1" applyProtection="1"/>
    <xf numFmtId="0" fontId="77" fillId="0" borderId="0" xfId="0" applyFont="1" applyBorder="1" applyProtection="1"/>
    <xf numFmtId="7" fontId="67" fillId="58" borderId="0" xfId="0" applyNumberFormat="1" applyFont="1" applyFill="1" applyBorder="1" applyProtection="1"/>
    <xf numFmtId="0" fontId="78" fillId="0" borderId="0" xfId="0" applyFont="1" applyBorder="1" applyProtection="1"/>
    <xf numFmtId="0" fontId="6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2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9" fillId="0" borderId="0" xfId="0" applyFont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6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66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vertical="center"/>
    </xf>
    <xf numFmtId="0" fontId="74" fillId="0" borderId="0" xfId="0" applyFont="1" applyAlignment="1" applyProtection="1">
      <alignment vertical="center"/>
    </xf>
    <xf numFmtId="0" fontId="80" fillId="0" borderId="0" xfId="0" applyFont="1" applyAlignment="1" applyProtection="1">
      <alignment horizontal="center"/>
    </xf>
    <xf numFmtId="0" fontId="7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7" fontId="66" fillId="0" borderId="30" xfId="0" applyNumberFormat="1" applyFont="1" applyBorder="1" applyAlignment="1" applyProtection="1">
      <alignment horizontal="right" vertical="center"/>
    </xf>
    <xf numFmtId="0" fontId="87" fillId="0" borderId="0" xfId="0" applyFont="1" applyBorder="1" applyAlignment="1" applyProtection="1">
      <alignment vertical="center" wrapText="1"/>
    </xf>
    <xf numFmtId="0" fontId="9" fillId="63" borderId="26" xfId="0" applyFont="1" applyFill="1" applyBorder="1" applyAlignment="1">
      <alignment vertical="center"/>
    </xf>
    <xf numFmtId="49" fontId="4" fillId="61" borderId="18" xfId="0" applyNumberFormat="1" applyFont="1" applyFill="1" applyBorder="1" applyAlignment="1">
      <alignment horizontal="left" vertical="center" wrapText="1"/>
    </xf>
    <xf numFmtId="49" fontId="4" fillId="61" borderId="18" xfId="0" applyNumberFormat="1" applyFont="1" applyFill="1" applyBorder="1" applyAlignment="1">
      <alignment vertical="center" wrapText="1"/>
    </xf>
    <xf numFmtId="0" fontId="4" fillId="61" borderId="18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4" fillId="61" borderId="18" xfId="0" applyFont="1" applyFill="1" applyBorder="1" applyAlignment="1" applyProtection="1">
      <alignment vertical="center"/>
    </xf>
    <xf numFmtId="7" fontId="66" fillId="0" borderId="70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/>
    <xf numFmtId="1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67" fillId="0" borderId="19" xfId="0" applyFont="1" applyFill="1" applyBorder="1" applyAlignment="1" applyProtection="1">
      <alignment horizontal="center" vertical="center"/>
      <protection locked="0"/>
    </xf>
    <xf numFmtId="7" fontId="67" fillId="55" borderId="13" xfId="59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vertical="center"/>
    </xf>
    <xf numFmtId="0" fontId="4" fillId="61" borderId="58" xfId="0" applyFont="1" applyFill="1" applyBorder="1" applyAlignment="1" applyProtection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vertical="center"/>
    </xf>
    <xf numFmtId="0" fontId="72" fillId="0" borderId="59" xfId="0" applyFont="1" applyBorder="1" applyAlignment="1">
      <alignment vertical="center"/>
    </xf>
    <xf numFmtId="0" fontId="94" fillId="63" borderId="71" xfId="0" applyFont="1" applyFill="1" applyBorder="1" applyAlignment="1">
      <alignment vertical="center"/>
    </xf>
    <xf numFmtId="164" fontId="5" fillId="63" borderId="73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55" fillId="0" borderId="12" xfId="97" quotePrefix="1" applyBorder="1" applyAlignment="1" applyProtection="1">
      <alignment vertical="center"/>
      <protection locked="0"/>
    </xf>
    <xf numFmtId="164" fontId="67" fillId="0" borderId="0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vertical="center"/>
    </xf>
    <xf numFmtId="0" fontId="15" fillId="0" borderId="29" xfId="0" applyFont="1" applyFill="1" applyBorder="1" applyAlignment="1" applyProtection="1">
      <alignment horizontal="left" vertical="center"/>
    </xf>
    <xf numFmtId="0" fontId="67" fillId="0" borderId="0" xfId="0" applyFont="1" applyFill="1" applyAlignment="1" applyProtection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61" borderId="78" xfId="0" applyFont="1" applyFill="1" applyBorder="1" applyAlignment="1" applyProtection="1">
      <alignment vertical="center"/>
    </xf>
    <xf numFmtId="0" fontId="72" fillId="0" borderId="14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80" fillId="0" borderId="2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57" borderId="78" xfId="0" applyFont="1" applyFill="1" applyBorder="1" applyAlignment="1" applyProtection="1">
      <alignment vertical="center" wrapText="1"/>
    </xf>
    <xf numFmtId="0" fontId="7" fillId="0" borderId="11" xfId="0" applyFont="1" applyBorder="1" applyAlignment="1">
      <alignment vertical="center"/>
    </xf>
    <xf numFmtId="0" fontId="43" fillId="0" borderId="14" xfId="0" quotePrefix="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left" vertical="center"/>
    </xf>
    <xf numFmtId="49" fontId="4" fillId="61" borderId="78" xfId="0" applyNumberFormat="1" applyFont="1" applyFill="1" applyBorder="1" applyAlignment="1">
      <alignment vertical="center" wrapText="1"/>
    </xf>
    <xf numFmtId="0" fontId="4" fillId="61" borderId="78" xfId="0" applyFont="1" applyFill="1" applyBorder="1" applyAlignment="1">
      <alignment vertical="center"/>
    </xf>
    <xf numFmtId="0" fontId="55" fillId="0" borderId="14" xfId="97" applyBorder="1" applyAlignment="1" applyProtection="1">
      <alignment vertical="center"/>
      <protection locked="0"/>
    </xf>
    <xf numFmtId="0" fontId="4" fillId="57" borderId="42" xfId="0" applyFont="1" applyFill="1" applyBorder="1" applyAlignment="1" applyProtection="1">
      <alignment vertical="center" wrapText="1"/>
    </xf>
    <xf numFmtId="0" fontId="55" fillId="0" borderId="12" xfId="97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164" fontId="67" fillId="63" borderId="72" xfId="0" applyNumberFormat="1" applyFont="1" applyFill="1" applyBorder="1" applyAlignment="1" applyProtection="1">
      <alignment horizontal="right" vertical="center"/>
    </xf>
    <xf numFmtId="0" fontId="9" fillId="63" borderId="26" xfId="0" applyFont="1" applyFill="1" applyBorder="1" applyAlignment="1">
      <alignment vertical="center" wrapText="1"/>
    </xf>
    <xf numFmtId="0" fontId="15" fillId="0" borderId="14" xfId="0" applyFont="1" applyFill="1" applyBorder="1" applyAlignment="1" applyProtection="1">
      <alignment vertical="center"/>
    </xf>
    <xf numFmtId="0" fontId="9" fillId="57" borderId="79" xfId="0" applyFont="1" applyFill="1" applyBorder="1" applyAlignment="1">
      <alignment horizontal="left" vertical="center"/>
    </xf>
    <xf numFmtId="0" fontId="66" fillId="0" borderId="0" xfId="0" applyFont="1" applyBorder="1" applyAlignment="1" applyProtection="1">
      <alignment horizontal="right"/>
    </xf>
    <xf numFmtId="0" fontId="55" fillId="0" borderId="33" xfId="97" applyBorder="1" applyAlignment="1" applyProtection="1">
      <alignment vertical="center"/>
      <protection locked="0"/>
    </xf>
    <xf numFmtId="0" fontId="55" fillId="0" borderId="0" xfId="97" applyBorder="1" applyAlignment="1" applyProtection="1">
      <alignment vertical="center"/>
      <protection locked="0"/>
    </xf>
    <xf numFmtId="0" fontId="55" fillId="0" borderId="32" xfId="97" applyBorder="1" applyAlignment="1" applyProtection="1">
      <alignment vertical="center"/>
      <protection locked="0"/>
    </xf>
    <xf numFmtId="0" fontId="94" fillId="63" borderId="78" xfId="0" applyFont="1" applyFill="1" applyBorder="1" applyAlignment="1">
      <alignment vertical="center"/>
    </xf>
    <xf numFmtId="0" fontId="0" fillId="0" borderId="0" xfId="0" applyFill="1" applyProtection="1"/>
    <xf numFmtId="0" fontId="71" fillId="0" borderId="0" xfId="0" applyFont="1" applyFill="1" applyBorder="1" applyAlignment="1" applyProtection="1">
      <alignment vertical="center"/>
    </xf>
    <xf numFmtId="7" fontId="75" fillId="0" borderId="0" xfId="0" applyNumberFormat="1" applyFont="1" applyFill="1" applyBorder="1" applyProtection="1"/>
    <xf numFmtId="0" fontId="75" fillId="0" borderId="0" xfId="0" applyFont="1" applyFill="1" applyBorder="1" applyProtection="1"/>
    <xf numFmtId="0" fontId="78" fillId="0" borderId="0" xfId="0" applyFont="1" applyFill="1" applyBorder="1" applyProtection="1"/>
    <xf numFmtId="7" fontId="67" fillId="0" borderId="0" xfId="0" applyNumberFormat="1" applyFont="1" applyFill="1" applyBorder="1" applyProtection="1"/>
    <xf numFmtId="0" fontId="77" fillId="0" borderId="0" xfId="0" applyFont="1" applyFill="1" applyBorder="1" applyProtection="1"/>
    <xf numFmtId="0" fontId="74" fillId="0" borderId="0" xfId="0" applyFont="1" applyFill="1" applyBorder="1" applyAlignment="1" applyProtection="1">
      <alignment vertical="center"/>
    </xf>
    <xf numFmtId="0" fontId="74" fillId="0" borderId="0" xfId="0" applyFont="1" applyFill="1" applyBorder="1" applyProtection="1"/>
    <xf numFmtId="0" fontId="0" fillId="0" borderId="0" xfId="0" applyFill="1" applyBorder="1"/>
    <xf numFmtId="0" fontId="76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119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8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55" fillId="0" borderId="0" xfId="97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applyProtection="1"/>
    <xf numFmtId="0" fontId="104" fillId="0" borderId="0" xfId="0" applyFont="1" applyFill="1" applyBorder="1" applyProtection="1"/>
    <xf numFmtId="0" fontId="6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70" fillId="0" borderId="0" xfId="0" applyFont="1" applyFill="1" applyBorder="1" applyAlignment="1" applyProtection="1">
      <alignment horizontal="center"/>
    </xf>
    <xf numFmtId="164" fontId="67" fillId="0" borderId="0" xfId="59" applyNumberFormat="1" applyFont="1" applyFill="1" applyBorder="1" applyAlignment="1" applyProtection="1">
      <alignment horizontal="right" vertical="center" wrapText="1"/>
    </xf>
    <xf numFmtId="0" fontId="66" fillId="0" borderId="0" xfId="0" applyFont="1" applyFill="1" applyBorder="1" applyAlignment="1" applyProtection="1">
      <alignment vertical="center"/>
    </xf>
    <xf numFmtId="0" fontId="71" fillId="0" borderId="0" xfId="0" applyFont="1" applyBorder="1" applyAlignment="1" applyProtection="1">
      <alignment vertical="center" wrapText="1"/>
    </xf>
    <xf numFmtId="164" fontId="67" fillId="0" borderId="0" xfId="59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7" fontId="66" fillId="0" borderId="0" xfId="59" applyNumberFormat="1" applyFont="1" applyFill="1" applyBorder="1" applyAlignment="1" applyProtection="1">
      <alignment horizontal="right" vertical="center" wrapText="1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55" fillId="0" borderId="27" xfId="97" applyBorder="1" applyAlignment="1" applyProtection="1">
      <alignment vertical="center"/>
      <protection locked="0"/>
    </xf>
    <xf numFmtId="0" fontId="55" fillId="0" borderId="0" xfId="97" applyBorder="1" applyAlignment="1">
      <alignment vertical="center"/>
    </xf>
    <xf numFmtId="0" fontId="7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7" fontId="5" fillId="0" borderId="0" xfId="59" applyNumberFormat="1" applyFont="1" applyFill="1" applyBorder="1" applyAlignment="1" applyProtection="1">
      <alignment vertical="center" wrapText="1"/>
    </xf>
    <xf numFmtId="0" fontId="6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wrapText="1"/>
    </xf>
    <xf numFmtId="7" fontId="66" fillId="0" borderId="0" xfId="0" applyNumberFormat="1" applyFont="1" applyFill="1" applyBorder="1" applyAlignment="1" applyProtection="1">
      <alignment horizontal="right" vertical="center"/>
    </xf>
    <xf numFmtId="0" fontId="95" fillId="0" borderId="0" xfId="0" applyFont="1" applyFill="1" applyBorder="1" applyAlignment="1" applyProtection="1">
      <alignment horizontal="left" vertical="center" wrapText="1"/>
    </xf>
    <xf numFmtId="0" fontId="95" fillId="0" borderId="0" xfId="0" applyFont="1" applyFill="1" applyBorder="1" applyAlignment="1" applyProtection="1">
      <alignment horizontal="left" vertical="center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/>
    </xf>
    <xf numFmtId="0" fontId="86" fillId="0" borderId="26" xfId="0" applyFont="1" applyFill="1" applyBorder="1" applyAlignment="1" applyProtection="1">
      <alignment horizontal="left" vertical="center"/>
    </xf>
    <xf numFmtId="0" fontId="86" fillId="0" borderId="52" xfId="0" applyFont="1" applyFill="1" applyBorder="1" applyAlignment="1" applyProtection="1">
      <alignment horizontal="left" vertical="center"/>
    </xf>
    <xf numFmtId="0" fontId="86" fillId="0" borderId="48" xfId="0" applyFont="1" applyFill="1" applyBorder="1" applyAlignment="1" applyProtection="1">
      <alignment horizontal="left" vertical="center"/>
    </xf>
    <xf numFmtId="0" fontId="97" fillId="62" borderId="11" xfId="0" applyFont="1" applyFill="1" applyBorder="1" applyAlignment="1" applyProtection="1">
      <alignment horizontal="left" vertical="center" wrapText="1"/>
    </xf>
    <xf numFmtId="0" fontId="97" fillId="62" borderId="12" xfId="0" applyFont="1" applyFill="1" applyBorder="1" applyAlignment="1" applyProtection="1">
      <alignment horizontal="left" vertical="center"/>
    </xf>
    <xf numFmtId="0" fontId="97" fillId="62" borderId="13" xfId="0" applyFont="1" applyFill="1" applyBorder="1" applyAlignment="1" applyProtection="1">
      <alignment horizontal="left" vertical="center"/>
    </xf>
    <xf numFmtId="0" fontId="71" fillId="56" borderId="29" xfId="0" applyFont="1" applyFill="1" applyBorder="1" applyAlignment="1" applyProtection="1">
      <alignment horizontal="left" vertical="center"/>
      <protection locked="0"/>
    </xf>
    <xf numFmtId="0" fontId="71" fillId="56" borderId="39" xfId="0" applyFont="1" applyFill="1" applyBorder="1" applyAlignment="1" applyProtection="1">
      <alignment horizontal="left" vertical="center"/>
      <protection locked="0"/>
    </xf>
    <xf numFmtId="44" fontId="2" fillId="0" borderId="0" xfId="59" applyFont="1" applyFill="1" applyBorder="1" applyAlignment="1" applyProtection="1">
      <alignment horizontal="center" vertical="center"/>
    </xf>
    <xf numFmtId="44" fontId="2" fillId="55" borderId="55" xfId="59" applyFont="1" applyFill="1" applyBorder="1" applyAlignment="1" applyProtection="1">
      <alignment horizontal="center" vertical="center"/>
    </xf>
    <xf numFmtId="44" fontId="2" fillId="55" borderId="56" xfId="59" applyFont="1" applyFill="1" applyBorder="1" applyAlignment="1" applyProtection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4" fontId="2" fillId="55" borderId="57" xfId="59" applyFont="1" applyFill="1" applyBorder="1" applyAlignment="1" applyProtection="1">
      <alignment horizontal="center" vertical="center"/>
    </xf>
    <xf numFmtId="0" fontId="66" fillId="0" borderId="0" xfId="0" applyFont="1" applyBorder="1" applyAlignment="1" applyProtection="1">
      <alignment horizontal="center" vertical="center"/>
    </xf>
    <xf numFmtId="0" fontId="66" fillId="0" borderId="2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8" fillId="62" borderId="46" xfId="0" applyFont="1" applyFill="1" applyBorder="1" applyAlignment="1" applyProtection="1">
      <alignment horizontal="left" vertical="center" wrapText="1"/>
    </xf>
    <xf numFmtId="0" fontId="98" fillId="62" borderId="47" xfId="0" applyFont="1" applyFill="1" applyBorder="1" applyAlignment="1" applyProtection="1">
      <alignment horizontal="left" vertical="center" wrapText="1"/>
    </xf>
    <xf numFmtId="0" fontId="98" fillId="62" borderId="44" xfId="0" applyFont="1" applyFill="1" applyBorder="1" applyAlignment="1" applyProtection="1">
      <alignment horizontal="left" vertical="center" wrapText="1"/>
    </xf>
    <xf numFmtId="44" fontId="3" fillId="0" borderId="0" xfId="59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left" vertical="center"/>
    </xf>
    <xf numFmtId="0" fontId="9" fillId="0" borderId="48" xfId="0" applyFont="1" applyFill="1" applyBorder="1" applyAlignment="1" applyProtection="1">
      <alignment horizontal="left" vertical="center"/>
    </xf>
    <xf numFmtId="44" fontId="2" fillId="0" borderId="0" xfId="59" applyFont="1" applyFill="1" applyBorder="1" applyAlignment="1" applyProtection="1">
      <alignment horizontal="center"/>
    </xf>
    <xf numFmtId="0" fontId="86" fillId="0" borderId="0" xfId="0" applyFont="1" applyFill="1" applyBorder="1" applyAlignment="1" applyProtection="1">
      <alignment horizontal="left" vertical="center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96" fillId="56" borderId="31" xfId="0" applyFont="1" applyFill="1" applyBorder="1" applyAlignment="1" applyProtection="1">
      <alignment horizontal="center" vertical="center" wrapText="1"/>
    </xf>
    <xf numFmtId="0" fontId="88" fillId="56" borderId="33" xfId="0" applyFont="1" applyFill="1" applyBorder="1" applyAlignment="1" applyProtection="1">
      <alignment horizontal="center" vertical="center" wrapText="1"/>
    </xf>
    <xf numFmtId="0" fontId="88" fillId="56" borderId="32" xfId="0" applyFont="1" applyFill="1" applyBorder="1" applyAlignment="1" applyProtection="1">
      <alignment horizontal="center" vertical="center" wrapText="1"/>
    </xf>
    <xf numFmtId="0" fontId="88" fillId="56" borderId="14" xfId="0" applyFont="1" applyFill="1" applyBorder="1" applyAlignment="1" applyProtection="1">
      <alignment horizontal="center" vertical="center" wrapText="1"/>
    </xf>
    <xf numFmtId="0" fontId="88" fillId="56" borderId="0" xfId="0" applyFont="1" applyFill="1" applyBorder="1" applyAlignment="1" applyProtection="1">
      <alignment horizontal="center" vertical="center" wrapText="1"/>
    </xf>
    <xf numFmtId="0" fontId="88" fillId="56" borderId="27" xfId="0" applyFont="1" applyFill="1" applyBorder="1" applyAlignment="1" applyProtection="1">
      <alignment horizontal="center" vertical="center" wrapText="1"/>
    </xf>
    <xf numFmtId="0" fontId="88" fillId="56" borderId="11" xfId="0" applyFont="1" applyFill="1" applyBorder="1" applyAlignment="1" applyProtection="1">
      <alignment horizontal="center" vertical="center" wrapText="1"/>
    </xf>
    <xf numFmtId="0" fontId="88" fillId="56" borderId="12" xfId="0" applyFont="1" applyFill="1" applyBorder="1" applyAlignment="1" applyProtection="1">
      <alignment horizontal="center" vertical="center" wrapText="1"/>
    </xf>
    <xf numFmtId="0" fontId="88" fillId="56" borderId="13" xfId="0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 applyProtection="1">
      <alignment horizontal="center"/>
    </xf>
    <xf numFmtId="7" fontId="89" fillId="0" borderId="31" xfId="0" applyNumberFormat="1" applyFont="1" applyBorder="1" applyAlignment="1" applyProtection="1">
      <alignment horizontal="center" vertical="center"/>
    </xf>
    <xf numFmtId="7" fontId="89" fillId="0" borderId="33" xfId="0" applyNumberFormat="1" applyFont="1" applyBorder="1" applyAlignment="1" applyProtection="1">
      <alignment horizontal="center" vertical="center"/>
    </xf>
    <xf numFmtId="7" fontId="89" fillId="0" borderId="32" xfId="0" applyNumberFormat="1" applyFont="1" applyBorder="1" applyAlignment="1" applyProtection="1">
      <alignment horizontal="center" vertical="center"/>
    </xf>
    <xf numFmtId="7" fontId="89" fillId="0" borderId="11" xfId="0" applyNumberFormat="1" applyFont="1" applyBorder="1" applyAlignment="1" applyProtection="1">
      <alignment horizontal="center" vertical="center"/>
    </xf>
    <xf numFmtId="7" fontId="89" fillId="0" borderId="12" xfId="0" applyNumberFormat="1" applyFont="1" applyBorder="1" applyAlignment="1" applyProtection="1">
      <alignment horizontal="center" vertical="center"/>
    </xf>
    <xf numFmtId="7" fontId="89" fillId="0" borderId="13" xfId="0" applyNumberFormat="1" applyFont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left" vertical="center" wrapText="1"/>
    </xf>
    <xf numFmtId="6" fontId="5" fillId="0" borderId="0" xfId="0" applyNumberFormat="1" applyFont="1" applyFill="1" applyBorder="1" applyAlignment="1" applyProtection="1">
      <alignment horizontal="left" vertical="center"/>
    </xf>
    <xf numFmtId="0" fontId="87" fillId="0" borderId="31" xfId="0" applyFont="1" applyBorder="1" applyAlignment="1" applyProtection="1">
      <alignment horizontal="center" vertical="center" wrapText="1"/>
    </xf>
    <xf numFmtId="0" fontId="87" fillId="0" borderId="33" xfId="0" applyFont="1" applyBorder="1" applyAlignment="1" applyProtection="1">
      <alignment horizontal="center" vertical="center" wrapText="1"/>
    </xf>
    <xf numFmtId="0" fontId="87" fillId="0" borderId="32" xfId="0" applyFont="1" applyBorder="1" applyAlignment="1" applyProtection="1">
      <alignment horizontal="center" vertical="center" wrapText="1"/>
    </xf>
    <xf numFmtId="0" fontId="87" fillId="0" borderId="14" xfId="0" applyFont="1" applyBorder="1" applyAlignment="1" applyProtection="1">
      <alignment horizontal="center" vertical="center" wrapText="1"/>
    </xf>
    <xf numFmtId="0" fontId="87" fillId="0" borderId="0" xfId="0" applyFont="1" applyBorder="1" applyAlignment="1" applyProtection="1">
      <alignment horizontal="center" vertical="center" wrapText="1"/>
    </xf>
    <xf numFmtId="0" fontId="87" fillId="0" borderId="27" xfId="0" applyFont="1" applyBorder="1" applyAlignment="1" applyProtection="1">
      <alignment horizontal="center" vertical="center" wrapText="1"/>
    </xf>
    <xf numFmtId="0" fontId="87" fillId="0" borderId="11" xfId="0" applyFont="1" applyBorder="1" applyAlignment="1" applyProtection="1">
      <alignment horizontal="center" vertical="center" wrapText="1"/>
    </xf>
    <xf numFmtId="0" fontId="87" fillId="0" borderId="12" xfId="0" applyFont="1" applyBorder="1" applyAlignment="1" applyProtection="1">
      <alignment horizontal="center" vertical="center" wrapText="1"/>
    </xf>
    <xf numFmtId="0" fontId="87" fillId="0" borderId="13" xfId="0" applyFont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left" vertical="center"/>
    </xf>
    <xf numFmtId="0" fontId="3" fillId="0" borderId="58" xfId="0" applyFont="1" applyFill="1" applyBorder="1" applyAlignment="1" applyProtection="1">
      <alignment horizontal="left" vertical="center"/>
    </xf>
    <xf numFmtId="0" fontId="100" fillId="55" borderId="31" xfId="0" applyFont="1" applyFill="1" applyBorder="1" applyAlignment="1" applyProtection="1">
      <alignment horizontal="left" vertical="center" wrapText="1" indent="1"/>
    </xf>
    <xf numFmtId="0" fontId="7" fillId="55" borderId="33" xfId="0" applyFont="1" applyFill="1" applyBorder="1" applyAlignment="1" applyProtection="1">
      <alignment horizontal="left" vertical="center" wrapText="1" indent="1"/>
    </xf>
    <xf numFmtId="0" fontId="7" fillId="55" borderId="32" xfId="0" applyFont="1" applyFill="1" applyBorder="1" applyAlignment="1" applyProtection="1">
      <alignment horizontal="left" vertical="center" wrapText="1" indent="1"/>
    </xf>
    <xf numFmtId="0" fontId="7" fillId="55" borderId="14" xfId="0" applyFont="1" applyFill="1" applyBorder="1" applyAlignment="1" applyProtection="1">
      <alignment horizontal="left" vertical="center" wrapText="1" indent="1"/>
    </xf>
    <xf numFmtId="0" fontId="7" fillId="55" borderId="0" xfId="0" applyFont="1" applyFill="1" applyBorder="1" applyAlignment="1" applyProtection="1">
      <alignment horizontal="left" vertical="center" wrapText="1" indent="1"/>
    </xf>
    <xf numFmtId="0" fontId="7" fillId="55" borderId="27" xfId="0" applyFont="1" applyFill="1" applyBorder="1" applyAlignment="1" applyProtection="1">
      <alignment horizontal="left" vertical="center" wrapText="1" indent="1"/>
    </xf>
    <xf numFmtId="0" fontId="7" fillId="55" borderId="11" xfId="0" applyFont="1" applyFill="1" applyBorder="1" applyAlignment="1" applyProtection="1">
      <alignment horizontal="left" vertical="center" wrapText="1" indent="1"/>
    </xf>
    <xf numFmtId="0" fontId="7" fillId="55" borderId="12" xfId="0" applyFont="1" applyFill="1" applyBorder="1" applyAlignment="1" applyProtection="1">
      <alignment horizontal="left" vertical="center" wrapText="1" indent="1"/>
    </xf>
    <xf numFmtId="0" fontId="7" fillId="55" borderId="13" xfId="0" applyFont="1" applyFill="1" applyBorder="1" applyAlignment="1" applyProtection="1">
      <alignment horizontal="left" vertical="center" wrapText="1" indent="1"/>
    </xf>
    <xf numFmtId="0" fontId="9" fillId="0" borderId="55" xfId="0" applyFont="1" applyFill="1" applyBorder="1" applyAlignment="1" applyProtection="1">
      <alignment horizontal="left" vertical="center"/>
    </xf>
    <xf numFmtId="0" fontId="9" fillId="0" borderId="56" xfId="0" applyFont="1" applyFill="1" applyBorder="1" applyAlignment="1" applyProtection="1">
      <alignment horizontal="left" vertical="center"/>
    </xf>
    <xf numFmtId="0" fontId="71" fillId="56" borderId="59" xfId="0" applyFont="1" applyFill="1" applyBorder="1" applyAlignment="1" applyProtection="1">
      <alignment horizontal="left" vertical="center" wrapText="1"/>
      <protection locked="0"/>
    </xf>
    <xf numFmtId="0" fontId="71" fillId="56" borderId="58" xfId="0" applyFont="1" applyFill="1" applyBorder="1" applyAlignment="1" applyProtection="1">
      <alignment horizontal="left" vertical="center" wrapText="1"/>
      <protection locked="0"/>
    </xf>
    <xf numFmtId="0" fontId="86" fillId="0" borderId="55" xfId="0" applyFont="1" applyFill="1" applyBorder="1" applyAlignment="1" applyProtection="1">
      <alignment horizontal="left" vertical="center"/>
    </xf>
    <xf numFmtId="0" fontId="86" fillId="0" borderId="57" xfId="0" applyFont="1" applyFill="1" applyBorder="1" applyAlignment="1" applyProtection="1">
      <alignment horizontal="left" vertical="center"/>
    </xf>
    <xf numFmtId="0" fontId="86" fillId="0" borderId="56" xfId="0" applyFont="1" applyFill="1" applyBorder="1" applyAlignment="1" applyProtection="1">
      <alignment horizontal="left" vertical="center"/>
    </xf>
    <xf numFmtId="0" fontId="80" fillId="0" borderId="0" xfId="0" applyFont="1" applyAlignment="1" applyProtection="1">
      <alignment horizontal="center"/>
    </xf>
    <xf numFmtId="0" fontId="71" fillId="56" borderId="11" xfId="0" applyFont="1" applyFill="1" applyBorder="1" applyAlignment="1" applyProtection="1">
      <alignment horizontal="left" vertical="center"/>
      <protection locked="0"/>
    </xf>
    <xf numFmtId="0" fontId="71" fillId="56" borderId="53" xfId="0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66" fillId="55" borderId="49" xfId="0" applyFont="1" applyFill="1" applyBorder="1" applyAlignment="1" applyProtection="1">
      <alignment horizontal="center" vertical="center"/>
    </xf>
    <xf numFmtId="0" fontId="66" fillId="55" borderId="50" xfId="0" applyFont="1" applyFill="1" applyBorder="1" applyAlignment="1" applyProtection="1">
      <alignment horizontal="center" vertical="center"/>
    </xf>
    <xf numFmtId="0" fontId="66" fillId="55" borderId="51" xfId="0" applyFont="1" applyFill="1" applyBorder="1" applyAlignment="1" applyProtection="1">
      <alignment horizontal="center" vertical="center"/>
    </xf>
    <xf numFmtId="0" fontId="66" fillId="55" borderId="49" xfId="0" applyFont="1" applyFill="1" applyBorder="1" applyAlignment="1" applyProtection="1">
      <alignment horizontal="center"/>
    </xf>
    <xf numFmtId="0" fontId="66" fillId="55" borderId="50" xfId="0" applyFont="1" applyFill="1" applyBorder="1" applyAlignment="1" applyProtection="1">
      <alignment horizontal="center"/>
    </xf>
    <xf numFmtId="0" fontId="66" fillId="55" borderId="5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  <protection locked="0"/>
    </xf>
    <xf numFmtId="14" fontId="14" fillId="0" borderId="52" xfId="0" applyNumberFormat="1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wrapText="1"/>
    </xf>
    <xf numFmtId="0" fontId="87" fillId="0" borderId="0" xfId="0" applyFont="1" applyAlignment="1" applyProtection="1">
      <alignment horizontal="center"/>
    </xf>
    <xf numFmtId="0" fontId="5" fillId="0" borderId="52" xfId="0" applyFont="1" applyFill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/>
    </xf>
    <xf numFmtId="0" fontId="87" fillId="0" borderId="52" xfId="0" applyFont="1" applyBorder="1" applyAlignment="1" applyProtection="1">
      <alignment horizontal="center"/>
    </xf>
    <xf numFmtId="0" fontId="67" fillId="0" borderId="52" xfId="0" applyFont="1" applyBorder="1" applyAlignment="1" applyProtection="1">
      <alignment horizontal="center"/>
    </xf>
    <xf numFmtId="0" fontId="2" fillId="55" borderId="54" xfId="0" applyFont="1" applyFill="1" applyBorder="1" applyAlignment="1" applyProtection="1">
      <alignment horizontal="center" vertical="center"/>
    </xf>
    <xf numFmtId="0" fontId="2" fillId="55" borderId="43" xfId="0" applyFont="1" applyFill="1" applyBorder="1" applyAlignment="1" applyProtection="1">
      <alignment horizontal="center" vertical="center"/>
    </xf>
    <xf numFmtId="0" fontId="90" fillId="0" borderId="10" xfId="0" applyFont="1" applyBorder="1" applyAlignment="1" applyProtection="1">
      <alignment horizontal="left"/>
    </xf>
    <xf numFmtId="0" fontId="85" fillId="65" borderId="31" xfId="0" applyFont="1" applyFill="1" applyBorder="1" applyAlignment="1" applyProtection="1">
      <alignment horizontal="center" vertical="center"/>
    </xf>
    <xf numFmtId="0" fontId="85" fillId="65" borderId="33" xfId="0" applyFont="1" applyFill="1" applyBorder="1" applyAlignment="1" applyProtection="1">
      <alignment horizontal="center" vertical="center"/>
    </xf>
    <xf numFmtId="0" fontId="85" fillId="65" borderId="32" xfId="0" applyFont="1" applyFill="1" applyBorder="1" applyAlignment="1" applyProtection="1">
      <alignment horizontal="center" vertical="center"/>
    </xf>
    <xf numFmtId="0" fontId="74" fillId="55" borderId="46" xfId="0" applyFont="1" applyFill="1" applyBorder="1" applyAlignment="1" applyProtection="1">
      <alignment horizontal="center" vertical="center"/>
    </xf>
    <xf numFmtId="0" fontId="74" fillId="55" borderId="47" xfId="0" applyFont="1" applyFill="1" applyBorder="1" applyAlignment="1" applyProtection="1">
      <alignment horizontal="center" vertical="center"/>
    </xf>
    <xf numFmtId="0" fontId="74" fillId="55" borderId="44" xfId="0" applyFont="1" applyFill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80" xfId="0" applyFont="1" applyBorder="1" applyAlignment="1" applyProtection="1">
      <alignment horizontal="center"/>
      <protection locked="0"/>
    </xf>
    <xf numFmtId="0" fontId="71" fillId="56" borderId="49" xfId="0" applyFont="1" applyFill="1" applyBorder="1" applyAlignment="1" applyProtection="1">
      <alignment horizontal="left" vertical="center" wrapText="1"/>
      <protection locked="0"/>
    </xf>
    <xf numFmtId="0" fontId="71" fillId="56" borderId="60" xfId="0" applyFont="1" applyFill="1" applyBorder="1" applyAlignment="1" applyProtection="1">
      <alignment horizontal="left" vertical="center" wrapText="1"/>
      <protection locked="0"/>
    </xf>
    <xf numFmtId="0" fontId="4" fillId="56" borderId="29" xfId="0" applyFont="1" applyFill="1" applyBorder="1" applyAlignment="1" applyProtection="1">
      <alignment horizontal="left" vertical="center"/>
      <protection locked="0"/>
    </xf>
    <xf numFmtId="0" fontId="4" fillId="56" borderId="39" xfId="0" applyFont="1" applyFill="1" applyBorder="1" applyAlignment="1" applyProtection="1">
      <alignment horizontal="left" vertical="center"/>
      <protection locked="0"/>
    </xf>
    <xf numFmtId="0" fontId="92" fillId="65" borderId="46" xfId="0" applyFont="1" applyFill="1" applyBorder="1" applyAlignment="1" applyProtection="1">
      <alignment horizontal="center" vertical="center"/>
    </xf>
    <xf numFmtId="0" fontId="92" fillId="65" borderId="47" xfId="0" applyFont="1" applyFill="1" applyBorder="1" applyAlignment="1" applyProtection="1">
      <alignment horizontal="center" vertical="center"/>
    </xf>
    <xf numFmtId="0" fontId="92" fillId="65" borderId="44" xfId="0" applyFont="1" applyFill="1" applyBorder="1" applyAlignment="1" applyProtection="1">
      <alignment horizontal="center" vertical="center"/>
    </xf>
    <xf numFmtId="0" fontId="92" fillId="66" borderId="46" xfId="0" applyFont="1" applyFill="1" applyBorder="1" applyAlignment="1" applyProtection="1">
      <alignment horizontal="center" vertical="center"/>
    </xf>
    <xf numFmtId="0" fontId="92" fillId="66" borderId="47" xfId="0" applyFont="1" applyFill="1" applyBorder="1" applyAlignment="1" applyProtection="1">
      <alignment horizontal="center" vertical="center"/>
    </xf>
    <xf numFmtId="0" fontId="92" fillId="66" borderId="44" xfId="0" applyFont="1" applyFill="1" applyBorder="1" applyAlignment="1" applyProtection="1">
      <alignment horizontal="center" vertical="center"/>
    </xf>
    <xf numFmtId="0" fontId="55" fillId="0" borderId="0" xfId="97" applyBorder="1" applyAlignment="1" applyProtection="1">
      <alignment vertical="center"/>
      <protection locked="0"/>
    </xf>
    <xf numFmtId="0" fontId="55" fillId="0" borderId="12" xfId="97" applyBorder="1" applyAlignment="1" applyProtection="1">
      <alignment vertical="center"/>
      <protection locked="0"/>
    </xf>
    <xf numFmtId="0" fontId="55" fillId="0" borderId="27" xfId="97" applyBorder="1" applyAlignment="1" applyProtection="1">
      <alignment vertical="center"/>
      <protection locked="0"/>
    </xf>
    <xf numFmtId="0" fontId="73" fillId="0" borderId="12" xfId="97" applyFont="1" applyBorder="1" applyAlignment="1" applyProtection="1">
      <alignment vertical="center"/>
      <protection locked="0"/>
    </xf>
    <xf numFmtId="0" fontId="73" fillId="0" borderId="13" xfId="97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0" fillId="62" borderId="18" xfId="0" applyFont="1" applyFill="1" applyBorder="1" applyAlignment="1">
      <alignment horizontal="center" vertical="center"/>
    </xf>
    <xf numFmtId="0" fontId="70" fillId="62" borderId="22" xfId="0" applyFont="1" applyFill="1" applyBorder="1" applyAlignment="1">
      <alignment horizontal="center" vertical="center"/>
    </xf>
    <xf numFmtId="0" fontId="70" fillId="62" borderId="15" xfId="0" applyFont="1" applyFill="1" applyBorder="1" applyAlignment="1">
      <alignment horizontal="center" vertical="center"/>
    </xf>
    <xf numFmtId="0" fontId="70" fillId="62" borderId="16" xfId="0" applyFont="1" applyFill="1" applyBorder="1" applyAlignment="1">
      <alignment horizontal="center" vertical="center"/>
    </xf>
    <xf numFmtId="6" fontId="71" fillId="0" borderId="19" xfId="0" applyNumberFormat="1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3" fillId="0" borderId="12" xfId="0" applyFont="1" applyBorder="1" applyAlignment="1">
      <alignment horizontal="center" vertical="top"/>
    </xf>
    <xf numFmtId="0" fontId="71" fillId="0" borderId="18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19" xfId="0" applyFont="1" applyBorder="1" applyAlignment="1">
      <alignment vertical="center"/>
    </xf>
  </cellXfs>
  <cellStyles count="1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alculation 2 2" xfId="182"/>
    <cellStyle name="Check Cell" xfId="53" builtinId="23" customBuiltin="1"/>
    <cellStyle name="Check Cell 2" xfId="54"/>
    <cellStyle name="Comma 2" xfId="55"/>
    <cellStyle name="Comma 2 2" xfId="56"/>
    <cellStyle name="Comma 3" xfId="57"/>
    <cellStyle name="Comma 4" xfId="58"/>
    <cellStyle name="Currency" xfId="59" builtinId="4"/>
    <cellStyle name="Currency 10" xfId="60"/>
    <cellStyle name="Currency 11" xfId="61"/>
    <cellStyle name="Currency 2" xfId="62"/>
    <cellStyle name="Currency 2 2" xfId="63"/>
    <cellStyle name="Currency 2 2 2" xfId="64"/>
    <cellStyle name="Currency 2 2 3" xfId="65"/>
    <cellStyle name="Currency 2 3" xfId="66"/>
    <cellStyle name="Currency 2 3 2" xfId="67"/>
    <cellStyle name="Currency 2 4" xfId="68"/>
    <cellStyle name="Currency 2 5" xfId="69"/>
    <cellStyle name="Currency 2 6" xfId="70"/>
    <cellStyle name="Currency 2 7" xfId="71"/>
    <cellStyle name="Currency 3" xfId="72"/>
    <cellStyle name="Currency 3 2" xfId="73"/>
    <cellStyle name="Currency 4" xfId="74"/>
    <cellStyle name="Currency 5" xfId="75"/>
    <cellStyle name="Currency 6" xfId="76"/>
    <cellStyle name="Currency 7" xfId="77"/>
    <cellStyle name="Currency 7 2" xfId="78"/>
    <cellStyle name="Currency 7 3" xfId="79"/>
    <cellStyle name="Currency 8" xfId="80"/>
    <cellStyle name="Currency 8 2" xfId="81"/>
    <cellStyle name="Currency 8 3" xfId="82"/>
    <cellStyle name="Currency 9" xfId="83"/>
    <cellStyle name="Excel Built-in Currency" xfId="84"/>
    <cellStyle name="Explanatory Text" xfId="85" builtinId="53" customBuiltin="1"/>
    <cellStyle name="Explanatory Text 2" xfId="86"/>
    <cellStyle name="Followed Hyperlink" xfId="180" builtinId="9" hidden="1"/>
    <cellStyle name="Followed Hyperlink" xfId="181" builtinId="9" hidden="1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Hyperlink" xfId="97" builtinId="8"/>
    <cellStyle name="Hyperlink 2" xfId="98"/>
    <cellStyle name="Hyperlink 3" xfId="99"/>
    <cellStyle name="Input" xfId="100" builtinId="20" customBuiltin="1"/>
    <cellStyle name="Input 2" xfId="101"/>
    <cellStyle name="Input 2 2" xfId="183"/>
    <cellStyle name="Linked Cell" xfId="102" builtinId="24" customBuiltin="1"/>
    <cellStyle name="Linked Cell 2" xfId="103"/>
    <cellStyle name="Neutral" xfId="104" builtinId="28" customBuiltin="1"/>
    <cellStyle name="Neutral 2" xfId="105"/>
    <cellStyle name="Normal" xfId="0" builtinId="0"/>
    <cellStyle name="Normal 1" xfId="106"/>
    <cellStyle name="Normal 10" xfId="107"/>
    <cellStyle name="Normal 10 2" xfId="108"/>
    <cellStyle name="Normal 10 2 2" xfId="109"/>
    <cellStyle name="Normal 10 3" xfId="110"/>
    <cellStyle name="Normal 10 3 2" xfId="111"/>
    <cellStyle name="Normal 10 4" xfId="112"/>
    <cellStyle name="Normal 10 5" xfId="113"/>
    <cellStyle name="Normal 10 6" xfId="114"/>
    <cellStyle name="Normal 11" xfId="115"/>
    <cellStyle name="Normal 12" xfId="116"/>
    <cellStyle name="Normal 12 2" xfId="117"/>
    <cellStyle name="Normal 13" xfId="179"/>
    <cellStyle name="Normal 2" xfId="118"/>
    <cellStyle name="Normal 2 2" xfId="119"/>
    <cellStyle name="Normal 2 2 2" xfId="120"/>
    <cellStyle name="Normal 2 2 3" xfId="121"/>
    <cellStyle name="Normal 2 2 3 2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2_All Changes for 06 01 10 - USD" xfId="128"/>
    <cellStyle name="Normal 3" xfId="129"/>
    <cellStyle name="Normal 3 2" xfId="130"/>
    <cellStyle name="Normal 4" xfId="131"/>
    <cellStyle name="Normal 5" xfId="132"/>
    <cellStyle name="Normal 5 2" xfId="133"/>
    <cellStyle name="Normal 6" xfId="134"/>
    <cellStyle name="Normal 6 2" xfId="135"/>
    <cellStyle name="Normal 6 2 2" xfId="136"/>
    <cellStyle name="Normal 6 2 2 2" xfId="137"/>
    <cellStyle name="Normal 6 3" xfId="138"/>
    <cellStyle name="Normal 6 3 2" xfId="139"/>
    <cellStyle name="Normal 6 4" xfId="140"/>
    <cellStyle name="Normal 6 5" xfId="141"/>
    <cellStyle name="Normal 6 6" xfId="142"/>
    <cellStyle name="Normal 7" xfId="143"/>
    <cellStyle name="Normal 7 2" xfId="144"/>
    <cellStyle name="Normal 7 2 2" xfId="145"/>
    <cellStyle name="Normal 7 3" xfId="146"/>
    <cellStyle name="Normal 7 3 2" xfId="147"/>
    <cellStyle name="Normal 7 4" xfId="148"/>
    <cellStyle name="Normal 8" xfId="149"/>
    <cellStyle name="Normal 8 2" xfId="150"/>
    <cellStyle name="Normal 8 2 2" xfId="151"/>
    <cellStyle name="Normal 8 3" xfId="152"/>
    <cellStyle name="Normal 8 3 2" xfId="153"/>
    <cellStyle name="Normal 8 4" xfId="154"/>
    <cellStyle name="Normal 8 5" xfId="155"/>
    <cellStyle name="Normal 9" xfId="156"/>
    <cellStyle name="Normal 9 2" xfId="157"/>
    <cellStyle name="Normal 9 2 2" xfId="158"/>
    <cellStyle name="Normal 9 3" xfId="159"/>
    <cellStyle name="Normal 9 3 2" xfId="160"/>
    <cellStyle name="Normal 9 4" xfId="161"/>
    <cellStyle name="Normal 9 5" xfId="162"/>
    <cellStyle name="Normal 9 6" xfId="163"/>
    <cellStyle name="Note" xfId="164" builtinId="10" customBuiltin="1"/>
    <cellStyle name="Note 2" xfId="165"/>
    <cellStyle name="Note 2 2" xfId="184"/>
    <cellStyle name="Output" xfId="166" builtinId="21" customBuiltin="1"/>
    <cellStyle name="Output 2" xfId="167"/>
    <cellStyle name="Output 2 2" xfId="185"/>
    <cellStyle name="Percent 2" xfId="168"/>
    <cellStyle name="Percent 3" xfId="169"/>
    <cellStyle name="Percent 4" xfId="170"/>
    <cellStyle name="Style 1" xfId="171"/>
    <cellStyle name="Style 1 2" xfId="172"/>
    <cellStyle name="Title" xfId="173" builtinId="15" customBuiltin="1"/>
    <cellStyle name="Title 2" xfId="174"/>
    <cellStyle name="Total" xfId="175" builtinId="25" customBuiltin="1"/>
    <cellStyle name="Total 2" xfId="176"/>
    <cellStyle name="Total 2 2" xfId="186"/>
    <cellStyle name="Warning Text" xfId="177" builtinId="11" customBuiltin="1"/>
    <cellStyle name="Warning Text 2" xfId="178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lightUp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E6FDFE"/>
      <color rgb="FFCCFFFF"/>
      <color rgb="FFFFFFCC"/>
      <color rgb="FF6699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lick to Quote'!A1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523875</xdr:colOff>
      <xdr:row>0</xdr:row>
      <xdr:rowOff>0</xdr:rowOff>
    </xdr:from>
    <xdr:to>
      <xdr:col>18</xdr:col>
      <xdr:colOff>752477</xdr:colOff>
      <xdr:row>2</xdr:row>
      <xdr:rowOff>76200</xdr:rowOff>
    </xdr:to>
    <xdr:pic>
      <xdr:nvPicPr>
        <xdr:cNvPr id="749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38100</xdr:rowOff>
        </xdr:from>
        <xdr:to>
          <xdr:col>18</xdr:col>
          <xdr:colOff>495300</xdr:colOff>
          <xdr:row>30</xdr:row>
          <xdr:rowOff>19050</xdr:rowOff>
        </xdr:to>
        <xdr:sp macro="" textlink="">
          <xdr:nvSpPr>
            <xdr:cNvPr id="20958" name="Object 1502" hidden="1">
              <a:extLst>
                <a:ext uri="{63B3BB69-23CF-44E3-9099-C40C66FF867C}">
                  <a14:compatExt spid="_x0000_s20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0</xdr:colOff>
      <xdr:row>72</xdr:row>
      <xdr:rowOff>0</xdr:rowOff>
    </xdr:from>
    <xdr:to>
      <xdr:col>18</xdr:col>
      <xdr:colOff>0</xdr:colOff>
      <xdr:row>73</xdr:row>
      <xdr:rowOff>11549</xdr:rowOff>
    </xdr:to>
    <xdr:sp macro="" textlink="">
      <xdr:nvSpPr>
        <xdr:cNvPr id="31" name="Rectangle 30"/>
        <xdr:cNvSpPr/>
      </xdr:nvSpPr>
      <xdr:spPr>
        <a:xfrm>
          <a:off x="295275" y="20393025"/>
          <a:ext cx="9791700" cy="238125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NEW - AIRWATCH LICENSE(S)</a:t>
          </a:r>
        </a:p>
      </xdr:txBody>
    </xdr:sp>
    <xdr:clientData/>
  </xdr:twoCellAnchor>
  <xdr:twoCellAnchor>
    <xdr:from>
      <xdr:col>14</xdr:col>
      <xdr:colOff>881528</xdr:colOff>
      <xdr:row>113</xdr:row>
      <xdr:rowOff>31750</xdr:rowOff>
    </xdr:from>
    <xdr:to>
      <xdr:col>19</xdr:col>
      <xdr:colOff>14941</xdr:colOff>
      <xdr:row>115</xdr:row>
      <xdr:rowOff>373</xdr:rowOff>
    </xdr:to>
    <xdr:sp macro="" textlink="">
      <xdr:nvSpPr>
        <xdr:cNvPr id="33" name="Rectangle 32"/>
        <xdr:cNvSpPr/>
      </xdr:nvSpPr>
      <xdr:spPr>
        <a:xfrm>
          <a:off x="10174940" y="26776456"/>
          <a:ext cx="2495177" cy="372035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GRAND</a:t>
          </a:r>
          <a:r>
            <a:rPr lang="en-US" sz="1600" b="1">
              <a:latin typeface="Arial" pitchFamily="34" charset="0"/>
              <a:cs typeface="Arial" pitchFamily="34" charset="0"/>
            </a:rPr>
            <a:t> TOTAL</a:t>
          </a:r>
        </a:p>
      </xdr:txBody>
    </xdr:sp>
    <xdr:clientData/>
  </xdr:twoCellAnchor>
  <xdr:twoCellAnchor>
    <xdr:from>
      <xdr:col>15</xdr:col>
      <xdr:colOff>0</xdr:colOff>
      <xdr:row>103</xdr:row>
      <xdr:rowOff>50800</xdr:rowOff>
    </xdr:from>
    <xdr:to>
      <xdr:col>19</xdr:col>
      <xdr:colOff>29883</xdr:colOff>
      <xdr:row>106</xdr:row>
      <xdr:rowOff>9606</xdr:rowOff>
    </xdr:to>
    <xdr:sp macro="" textlink="">
      <xdr:nvSpPr>
        <xdr:cNvPr id="16" name="Rectangle 15">
          <a:hlinkClick xmlns:r="http://schemas.openxmlformats.org/officeDocument/2006/relationships" r:id="rId2"/>
        </xdr:cNvPr>
        <xdr:cNvSpPr/>
      </xdr:nvSpPr>
      <xdr:spPr>
        <a:xfrm>
          <a:off x="10174941" y="24763506"/>
          <a:ext cx="2510118" cy="407041"/>
        </a:xfrm>
        <a:prstGeom prst="rect">
          <a:avLst/>
        </a:prstGeom>
        <a:solidFill>
          <a:srgbClr val="00FF99"/>
        </a:solidFill>
        <a:ln>
          <a:solidFill>
            <a:schemeClr val="tx1"/>
          </a:solidFill>
        </a:ln>
        <a:effectLst/>
        <a:scene3d>
          <a:camera prst="orthographicFront"/>
          <a:lightRig rig="sunset" dir="t"/>
        </a:scene3d>
        <a:sp3d>
          <a:bevelT w="165100" h="381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Arial" pitchFamily="34" charset="0"/>
              <a:cs typeface="Arial" pitchFamily="34" charset="0"/>
            </a:rPr>
            <a:t>Click</a:t>
          </a:r>
          <a:r>
            <a:rPr lang="en-US" sz="1800" b="1" baseline="0">
              <a:latin typeface="Arial" pitchFamily="34" charset="0"/>
              <a:cs typeface="Arial" pitchFamily="34" charset="0"/>
            </a:rPr>
            <a:t> to Quote</a:t>
          </a:r>
          <a:endParaRPr lang="en-US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7470</xdr:colOff>
      <xdr:row>87</xdr:row>
      <xdr:rowOff>37353</xdr:rowOff>
    </xdr:from>
    <xdr:to>
      <xdr:col>18</xdr:col>
      <xdr:colOff>7470</xdr:colOff>
      <xdr:row>88</xdr:row>
      <xdr:rowOff>116137</xdr:rowOff>
    </xdr:to>
    <xdr:sp macro="" textlink="">
      <xdr:nvSpPr>
        <xdr:cNvPr id="17" name="Rectangle 16"/>
        <xdr:cNvSpPr/>
      </xdr:nvSpPr>
      <xdr:spPr>
        <a:xfrm>
          <a:off x="216646" y="21082000"/>
          <a:ext cx="10399059" cy="235666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latin typeface="Arial" pitchFamily="34" charset="0"/>
              <a:cs typeface="Arial" pitchFamily="34" charset="0"/>
            </a:rPr>
            <a:t>EXISTING AIRWATCH LICENSE - UPGRADE(S)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10</xdr:col>
      <xdr:colOff>723900</xdr:colOff>
      <xdr:row>11</xdr:row>
      <xdr:rowOff>39071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0687050" cy="1820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1</xdr:col>
      <xdr:colOff>180975</xdr:colOff>
      <xdr:row>12</xdr:row>
      <xdr:rowOff>390525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"/>
          <a:ext cx="1381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eamundson\AppData\Local\Microsoft\Windows\Temporary%20Internet%20Files\Content.Outlook\BKL4VNZ3\VMware%20Order%20Form%20V26%20(STA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Mware FINAL ORDER SUMMARY"/>
      <sheetName val="Product &amp; Price List"/>
      <sheetName val="CLICK FOR QUOTE"/>
    </sheetNames>
    <sheetDataSet>
      <sheetData sheetId="0">
        <row r="72">
          <cell r="O72" t="str">
            <v/>
          </cell>
        </row>
        <row r="73">
          <cell r="O73" t="str">
            <v/>
          </cell>
        </row>
        <row r="74">
          <cell r="O74" t="str">
            <v/>
          </cell>
        </row>
        <row r="75">
          <cell r="O75" t="str">
            <v/>
          </cell>
        </row>
        <row r="76">
          <cell r="O76" t="str">
            <v/>
          </cell>
        </row>
        <row r="77">
          <cell r="O77" t="str">
            <v/>
          </cell>
        </row>
        <row r="78">
          <cell r="O78" t="str">
            <v/>
          </cell>
        </row>
        <row r="79">
          <cell r="O79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B1:V863"/>
  <sheetViews>
    <sheetView showGridLines="0" tabSelected="1" topLeftCell="A61" zoomScaleNormal="100" zoomScaleSheetLayoutView="100" zoomScalePageLayoutView="150" workbookViewId="0">
      <selection activeCell="F76" sqref="F76:G76"/>
    </sheetView>
  </sheetViews>
  <sheetFormatPr defaultColWidth="9.140625" defaultRowHeight="15"/>
  <cols>
    <col min="1" max="1" width="2.42578125" style="21" customWidth="1"/>
    <col min="2" max="2" width="25.28515625" style="107" hidden="1" customWidth="1"/>
    <col min="3" max="3" width="46" style="107" hidden="1" customWidth="1"/>
    <col min="4" max="4" width="8.140625" style="107" hidden="1" customWidth="1"/>
    <col min="5" max="5" width="1.7109375" style="21" customWidth="1"/>
    <col min="6" max="6" width="13.85546875" style="21" customWidth="1"/>
    <col min="7" max="7" width="37.28515625" style="21" customWidth="1"/>
    <col min="8" max="8" width="12.42578125" style="21" customWidth="1"/>
    <col min="9" max="9" width="6.7109375" style="21" customWidth="1"/>
    <col min="10" max="10" width="6" style="21" customWidth="1"/>
    <col min="11" max="11" width="11.28515625" style="21" customWidth="1"/>
    <col min="12" max="12" width="11.42578125" style="21" customWidth="1"/>
    <col min="13" max="13" width="8.140625" style="21" customWidth="1"/>
    <col min="14" max="14" width="10" style="21" customWidth="1"/>
    <col min="15" max="15" width="11.42578125" style="21" customWidth="1"/>
    <col min="16" max="16" width="2.7109375" style="21" customWidth="1"/>
    <col min="17" max="17" width="9.42578125" style="21" customWidth="1"/>
    <col min="18" max="18" width="7.85546875" style="21" customWidth="1"/>
    <col min="19" max="19" width="12.42578125" style="21" customWidth="1"/>
    <col min="20" max="16384" width="9.140625" style="21"/>
  </cols>
  <sheetData>
    <row r="1" spans="2:19" ht="24" customHeight="1">
      <c r="B1" s="107" t="s">
        <v>39</v>
      </c>
      <c r="C1" s="107" t="s">
        <v>49</v>
      </c>
      <c r="D1" s="107" t="s">
        <v>50</v>
      </c>
      <c r="F1" s="25" t="s">
        <v>958</v>
      </c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</row>
    <row r="2" spans="2:19" ht="6" customHeight="1">
      <c r="F2" s="2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9" ht="15" customHeight="1">
      <c r="F3" s="25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2:19" ht="20.100000000000001" customHeight="1">
      <c r="B4" s="15"/>
      <c r="C4" s="14"/>
      <c r="F4" s="453" t="s">
        <v>57</v>
      </c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</row>
    <row r="5" spans="2:19" s="231" customFormat="1" ht="20.100000000000001" customHeight="1">
      <c r="B5" s="230"/>
      <c r="C5" s="229"/>
      <c r="D5" s="264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2:19" s="231" customFormat="1" ht="20.100000000000001" customHeight="1">
      <c r="B6" s="230"/>
      <c r="C6" s="229"/>
      <c r="D6" s="264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2:19" s="231" customFormat="1" ht="20.100000000000001" customHeight="1">
      <c r="B7" s="230"/>
      <c r="C7" s="229"/>
      <c r="D7" s="264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2:19" s="231" customFormat="1" ht="20.100000000000001" customHeight="1">
      <c r="B8" s="230"/>
      <c r="C8" s="229"/>
      <c r="D8" s="264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</row>
    <row r="9" spans="2:19" s="231" customFormat="1" ht="20.100000000000001" customHeight="1">
      <c r="B9" s="230"/>
      <c r="C9" s="229"/>
      <c r="D9" s="264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</row>
    <row r="10" spans="2:19" s="231" customFormat="1" ht="20.100000000000001" customHeight="1">
      <c r="B10" s="230"/>
      <c r="C10" s="229"/>
      <c r="D10" s="264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</row>
    <row r="11" spans="2:19" s="231" customFormat="1" ht="20.100000000000001" customHeight="1">
      <c r="B11" s="230"/>
      <c r="C11" s="229"/>
      <c r="D11" s="264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</row>
    <row r="12" spans="2:19" s="231" customFormat="1" ht="20.100000000000001" customHeight="1">
      <c r="B12" s="230"/>
      <c r="C12" s="229"/>
      <c r="D12" s="264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</row>
    <row r="13" spans="2:19" s="231" customFormat="1" ht="20.100000000000001" customHeight="1">
      <c r="B13" s="230"/>
      <c r="C13" s="229"/>
      <c r="D13" s="264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</row>
    <row r="14" spans="2:19" s="231" customFormat="1" ht="20.100000000000001" customHeight="1">
      <c r="B14" s="230"/>
      <c r="C14" s="229"/>
      <c r="D14" s="264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</row>
    <row r="15" spans="2:19" s="231" customFormat="1" ht="20.100000000000001" customHeight="1">
      <c r="B15" s="230"/>
      <c r="C15" s="229"/>
      <c r="D15" s="264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</row>
    <row r="16" spans="2:19" s="231" customFormat="1" ht="20.100000000000001" customHeight="1">
      <c r="B16" s="230"/>
      <c r="C16" s="229"/>
      <c r="D16" s="264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</row>
    <row r="17" spans="2:19" s="231" customFormat="1" ht="20.100000000000001" customHeight="1">
      <c r="B17" s="230"/>
      <c r="C17" s="229"/>
      <c r="D17" s="264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2:19" ht="9.9499999999999993" customHeight="1">
      <c r="B18" s="15"/>
      <c r="C18" s="14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</row>
    <row r="19" spans="2:19" ht="15" customHeight="1">
      <c r="B19" s="293" t="s">
        <v>961</v>
      </c>
      <c r="C19" s="305" t="s">
        <v>44</v>
      </c>
      <c r="D19" s="293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2:19" ht="15" customHeight="1">
      <c r="B20" s="287" t="s">
        <v>76</v>
      </c>
      <c r="C20" s="292"/>
      <c r="D20" s="27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2:19">
      <c r="B21" s="287" t="s">
        <v>75</v>
      </c>
      <c r="C21" s="319" t="s">
        <v>956</v>
      </c>
      <c r="D21" s="27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2:19">
      <c r="B22" s="287" t="s">
        <v>74</v>
      </c>
      <c r="C22" s="174" t="s">
        <v>676</v>
      </c>
      <c r="D22" s="27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>
      <c r="B23" s="287" t="s">
        <v>73</v>
      </c>
      <c r="C23" s="174" t="s">
        <v>678</v>
      </c>
      <c r="D23" s="27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36">
      <c r="B24" s="287" t="s">
        <v>72</v>
      </c>
      <c r="C24" s="178" t="s">
        <v>681</v>
      </c>
      <c r="D24" s="27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36">
      <c r="B25" s="287" t="s">
        <v>71</v>
      </c>
      <c r="C25" s="178" t="s">
        <v>682</v>
      </c>
      <c r="D25" s="27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36">
      <c r="B26" s="287" t="s">
        <v>370</v>
      </c>
      <c r="C26" s="178" t="s">
        <v>684</v>
      </c>
      <c r="D26" s="27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36">
      <c r="B27" s="287" t="s">
        <v>372</v>
      </c>
      <c r="C27" s="178" t="s">
        <v>686</v>
      </c>
      <c r="D27" s="28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36">
      <c r="B28" s="287" t="s">
        <v>374</v>
      </c>
      <c r="C28" s="178" t="s">
        <v>688</v>
      </c>
      <c r="D28" s="293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36">
      <c r="B29" s="287" t="s">
        <v>376</v>
      </c>
      <c r="C29" s="178" t="s">
        <v>690</v>
      </c>
      <c r="D29" s="273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36">
      <c r="B30" s="287" t="s">
        <v>378</v>
      </c>
      <c r="C30" s="178" t="s">
        <v>692</v>
      </c>
      <c r="D30" s="273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36">
      <c r="B31" s="287" t="s">
        <v>380</v>
      </c>
      <c r="C31" s="178" t="s">
        <v>694</v>
      </c>
      <c r="D31" s="299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2" customHeight="1">
      <c r="B32" s="292"/>
      <c r="C32" s="178" t="s">
        <v>696</v>
      </c>
      <c r="D32" s="29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22" ht="12" customHeight="1">
      <c r="B33" s="293" t="s">
        <v>962</v>
      </c>
      <c r="C33" s="178" t="s">
        <v>698</v>
      </c>
      <c r="D33" s="270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7"/>
      <c r="U33" s="27"/>
      <c r="V33" s="27"/>
    </row>
    <row r="34" spans="2:22" ht="12" customHeight="1">
      <c r="B34" s="287" t="s">
        <v>70</v>
      </c>
      <c r="C34" s="178" t="s">
        <v>700</v>
      </c>
      <c r="D34" s="309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7"/>
      <c r="U34" s="27"/>
      <c r="V34" s="27"/>
    </row>
    <row r="35" spans="2:22" ht="12" customHeight="1">
      <c r="B35" s="287" t="s">
        <v>79</v>
      </c>
      <c r="C35" s="178" t="s">
        <v>702</v>
      </c>
      <c r="D35" s="309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7"/>
      <c r="U35" s="27"/>
      <c r="V35" s="27"/>
    </row>
    <row r="36" spans="2:22" ht="12" customHeight="1">
      <c r="B36" s="287" t="s">
        <v>78</v>
      </c>
      <c r="C36" s="178" t="s">
        <v>704</v>
      </c>
      <c r="D36" s="309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7"/>
      <c r="U36" s="27"/>
      <c r="V36" s="27"/>
    </row>
    <row r="37" spans="2:22" ht="12" customHeight="1">
      <c r="B37" s="287" t="s">
        <v>82</v>
      </c>
      <c r="C37" s="178" t="s">
        <v>706</v>
      </c>
      <c r="D37" s="309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7"/>
      <c r="U37" s="27"/>
      <c r="V37" s="27"/>
    </row>
    <row r="38" spans="2:22" ht="19.5" customHeight="1">
      <c r="B38" s="287" t="s">
        <v>86</v>
      </c>
      <c r="C38" s="178" t="s">
        <v>708</v>
      </c>
      <c r="D38" s="309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7"/>
      <c r="U38" s="27"/>
      <c r="V38" s="27"/>
    </row>
    <row r="39" spans="2:22" ht="12.95" customHeight="1">
      <c r="B39" s="287" t="s">
        <v>85</v>
      </c>
      <c r="C39" s="178" t="s">
        <v>710</v>
      </c>
      <c r="D39" s="309"/>
      <c r="G39" s="466" t="s">
        <v>31</v>
      </c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27"/>
      <c r="U39" s="27"/>
      <c r="V39" s="27"/>
    </row>
    <row r="40" spans="2:22" ht="12.95" customHeight="1">
      <c r="B40" s="287" t="s">
        <v>88</v>
      </c>
      <c r="C40" s="174" t="s">
        <v>712</v>
      </c>
      <c r="D40" s="309"/>
      <c r="F40" s="51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6"/>
      <c r="T40" s="27"/>
      <c r="U40" s="27"/>
      <c r="V40" s="27"/>
    </row>
    <row r="41" spans="2:22" ht="12.95" customHeight="1">
      <c r="B41" s="287" t="s">
        <v>90</v>
      </c>
      <c r="C41" s="174" t="s">
        <v>714</v>
      </c>
      <c r="D41" s="309"/>
      <c r="F41" s="5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7"/>
      <c r="U41" s="27"/>
      <c r="V41" s="27"/>
    </row>
    <row r="42" spans="2:22" ht="30" customHeight="1">
      <c r="B42" s="287" t="s">
        <v>92</v>
      </c>
      <c r="C42" s="178" t="s">
        <v>716</v>
      </c>
      <c r="D42" s="309"/>
      <c r="G42" s="467" t="s">
        <v>4</v>
      </c>
      <c r="H42" s="467"/>
      <c r="I42" s="467"/>
      <c r="J42" s="467"/>
      <c r="K42" s="42"/>
      <c r="L42" s="32" t="s">
        <v>5</v>
      </c>
      <c r="M42" s="457"/>
      <c r="N42" s="457"/>
      <c r="O42" s="457"/>
      <c r="P42" s="457"/>
      <c r="Q42" s="457"/>
      <c r="R42" s="457"/>
      <c r="S42" s="457"/>
      <c r="T42" s="27"/>
      <c r="U42" s="27"/>
      <c r="V42" s="27"/>
    </row>
    <row r="43" spans="2:22" ht="45.95" customHeight="1">
      <c r="B43" s="287" t="s">
        <v>94</v>
      </c>
      <c r="C43" s="178" t="s">
        <v>718</v>
      </c>
      <c r="D43" s="309"/>
      <c r="F43" s="32" t="s">
        <v>6</v>
      </c>
      <c r="G43" s="469"/>
      <c r="H43" s="469"/>
      <c r="I43" s="469"/>
      <c r="J43" s="469"/>
      <c r="K43" s="41"/>
      <c r="L43" s="32" t="s">
        <v>7</v>
      </c>
      <c r="M43" s="468"/>
      <c r="N43" s="468"/>
      <c r="O43" s="468"/>
      <c r="P43" s="468"/>
      <c r="Q43" s="468"/>
      <c r="R43" s="468"/>
      <c r="S43" s="468"/>
      <c r="T43" s="27"/>
      <c r="U43" s="27"/>
      <c r="V43" s="27"/>
    </row>
    <row r="44" spans="2:22" ht="30" customHeight="1">
      <c r="B44" s="287" t="s">
        <v>96</v>
      </c>
      <c r="C44" s="174" t="s">
        <v>720</v>
      </c>
      <c r="D44" s="309"/>
      <c r="F44" s="32" t="s">
        <v>0</v>
      </c>
      <c r="G44" s="470" t="s">
        <v>62</v>
      </c>
      <c r="H44" s="470"/>
      <c r="I44" s="470"/>
      <c r="J44" s="470"/>
      <c r="K44" s="41"/>
      <c r="L44" s="32" t="s">
        <v>0</v>
      </c>
      <c r="M44" s="464"/>
      <c r="N44" s="464"/>
      <c r="O44" s="464"/>
      <c r="P44" s="464"/>
      <c r="Q44" s="464"/>
      <c r="R44" s="464"/>
      <c r="S44" s="464"/>
      <c r="T44" s="27"/>
      <c r="U44" s="27"/>
      <c r="V44" s="27"/>
    </row>
    <row r="45" spans="2:22" ht="30" customHeight="1">
      <c r="B45" s="287" t="s">
        <v>98</v>
      </c>
      <c r="C45" s="174" t="s">
        <v>722</v>
      </c>
      <c r="D45" s="309"/>
      <c r="F45" s="32" t="s">
        <v>8</v>
      </c>
      <c r="G45" s="470" t="s">
        <v>63</v>
      </c>
      <c r="H45" s="470"/>
      <c r="I45" s="470"/>
      <c r="J45" s="470"/>
      <c r="K45" s="41"/>
      <c r="L45" s="32" t="s">
        <v>8</v>
      </c>
      <c r="M45" s="464"/>
      <c r="N45" s="464"/>
      <c r="O45" s="464"/>
      <c r="P45" s="464"/>
      <c r="Q45" s="464"/>
      <c r="R45" s="464"/>
      <c r="S45" s="464"/>
      <c r="T45" s="27"/>
      <c r="U45" s="27"/>
      <c r="V45" s="27"/>
    </row>
    <row r="46" spans="2:22" ht="30" customHeight="1">
      <c r="B46" s="287" t="s">
        <v>382</v>
      </c>
      <c r="C46" s="174" t="s">
        <v>724</v>
      </c>
      <c r="D46" s="309"/>
      <c r="F46" s="32" t="s">
        <v>9</v>
      </c>
      <c r="G46" s="471"/>
      <c r="H46" s="471"/>
      <c r="I46" s="471"/>
      <c r="J46" s="471"/>
      <c r="K46" s="41"/>
      <c r="L46" s="32" t="s">
        <v>9</v>
      </c>
      <c r="M46" s="465"/>
      <c r="N46" s="465"/>
      <c r="O46" s="465"/>
      <c r="P46" s="465"/>
      <c r="Q46" s="465"/>
      <c r="R46" s="465"/>
      <c r="S46" s="465"/>
      <c r="T46" s="27"/>
      <c r="U46" s="27"/>
      <c r="V46" s="27"/>
    </row>
    <row r="47" spans="2:22" ht="12.75" customHeight="1">
      <c r="B47" s="287" t="s">
        <v>384</v>
      </c>
      <c r="C47" s="174" t="s">
        <v>726</v>
      </c>
      <c r="D47" s="309"/>
    </row>
    <row r="48" spans="2:22" ht="12.75" customHeight="1">
      <c r="B48" s="287" t="s">
        <v>386</v>
      </c>
      <c r="C48" s="178" t="s">
        <v>728</v>
      </c>
      <c r="D48" s="310"/>
    </row>
    <row r="49" spans="2:19" ht="12.75" customHeight="1" thickBot="1">
      <c r="B49" s="287" t="s">
        <v>388</v>
      </c>
      <c r="C49" s="178" t="s">
        <v>730</v>
      </c>
      <c r="D49" s="299"/>
    </row>
    <row r="50" spans="2:19" ht="22.5" customHeight="1" thickBot="1">
      <c r="B50" s="287" t="s">
        <v>390</v>
      </c>
      <c r="C50" s="174" t="s">
        <v>732</v>
      </c>
      <c r="D50" s="293"/>
      <c r="F50" s="478" t="s">
        <v>33</v>
      </c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80"/>
    </row>
    <row r="51" spans="2:19" ht="27" customHeight="1">
      <c r="B51" s="287" t="s">
        <v>392</v>
      </c>
      <c r="C51" s="174" t="s">
        <v>734</v>
      </c>
      <c r="D51" s="273"/>
      <c r="F51" s="34"/>
      <c r="G51" s="219" t="s">
        <v>42</v>
      </c>
      <c r="H51" s="481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3"/>
    </row>
    <row r="52" spans="2:19" ht="24.95" customHeight="1">
      <c r="B52" s="287" t="s">
        <v>394</v>
      </c>
      <c r="C52" s="174" t="s">
        <v>736</v>
      </c>
      <c r="D52" s="299"/>
      <c r="F52" s="34"/>
      <c r="G52" s="219" t="s">
        <v>43</v>
      </c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5"/>
    </row>
    <row r="53" spans="2:19" ht="9" customHeight="1">
      <c r="B53" s="287" t="s">
        <v>396</v>
      </c>
      <c r="C53" s="174" t="s">
        <v>738</v>
      </c>
      <c r="D53" s="293"/>
      <c r="F53" s="34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"/>
      <c r="R53" s="38"/>
      <c r="S53" s="224"/>
    </row>
    <row r="54" spans="2:19" ht="9" customHeight="1">
      <c r="B54" s="287" t="s">
        <v>398</v>
      </c>
      <c r="C54" s="178" t="s">
        <v>740</v>
      </c>
      <c r="D54" s="273"/>
      <c r="F54" s="3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38"/>
      <c r="S54" s="224"/>
    </row>
    <row r="55" spans="2:19" ht="12.95" customHeight="1">
      <c r="B55" s="287" t="s">
        <v>400</v>
      </c>
      <c r="C55" s="178" t="s">
        <v>742</v>
      </c>
      <c r="D55" s="273"/>
      <c r="F55" s="37"/>
      <c r="G55" s="43" t="s">
        <v>24</v>
      </c>
      <c r="H55" s="43"/>
      <c r="I55" s="22"/>
      <c r="J55" s="31"/>
      <c r="K55" s="44" t="s">
        <v>40</v>
      </c>
      <c r="L55" s="23"/>
      <c r="M55" s="23"/>
      <c r="N55" s="22"/>
      <c r="O55" s="23"/>
      <c r="P55" s="22"/>
      <c r="Q55" s="22"/>
      <c r="R55" s="223"/>
      <c r="S55" s="224"/>
    </row>
    <row r="56" spans="2:19" ht="26.1" customHeight="1">
      <c r="B56" s="287" t="s">
        <v>402</v>
      </c>
      <c r="C56" s="174" t="s">
        <v>744</v>
      </c>
      <c r="D56" s="298"/>
      <c r="F56" s="12" t="s">
        <v>0</v>
      </c>
      <c r="G56" s="222"/>
      <c r="H56" s="222"/>
      <c r="I56" s="22"/>
      <c r="J56" s="11" t="s">
        <v>0</v>
      </c>
      <c r="K56" s="486"/>
      <c r="L56" s="486"/>
      <c r="M56" s="486"/>
      <c r="N56" s="486"/>
      <c r="O56" s="486"/>
      <c r="P56" s="486"/>
      <c r="Q56" s="486"/>
      <c r="R56" s="486"/>
      <c r="S56" s="487"/>
    </row>
    <row r="57" spans="2:19" ht="26.1" customHeight="1">
      <c r="B57" s="287" t="s">
        <v>404</v>
      </c>
      <c r="C57" s="174" t="s">
        <v>746</v>
      </c>
      <c r="D57" s="298"/>
      <c r="F57" s="12" t="s">
        <v>1</v>
      </c>
      <c r="G57" s="218"/>
      <c r="H57" s="218"/>
      <c r="I57" s="22"/>
      <c r="J57" s="11" t="s">
        <v>1</v>
      </c>
      <c r="K57" s="488"/>
      <c r="L57" s="488"/>
      <c r="M57" s="488"/>
      <c r="N57" s="488"/>
      <c r="O57" s="488"/>
      <c r="P57" s="488"/>
      <c r="Q57" s="488"/>
      <c r="R57" s="488"/>
      <c r="S57" s="489"/>
    </row>
    <row r="58" spans="2:19" ht="26.1" customHeight="1">
      <c r="B58" s="292"/>
      <c r="C58" s="174" t="s">
        <v>749</v>
      </c>
      <c r="D58" s="298"/>
      <c r="F58" s="12" t="s">
        <v>34</v>
      </c>
      <c r="G58" s="218"/>
      <c r="H58" s="218"/>
      <c r="I58" s="22"/>
      <c r="J58" s="11" t="s">
        <v>34</v>
      </c>
      <c r="K58" s="488"/>
      <c r="L58" s="488"/>
      <c r="M58" s="488"/>
      <c r="N58" s="488"/>
      <c r="O58" s="488"/>
      <c r="P58" s="488"/>
      <c r="Q58" s="488"/>
      <c r="R58" s="488"/>
      <c r="S58" s="489"/>
    </row>
    <row r="59" spans="2:19" ht="26.1" customHeight="1">
      <c r="B59" s="293" t="s">
        <v>963</v>
      </c>
      <c r="C59" s="178" t="s">
        <v>750</v>
      </c>
      <c r="D59" s="273"/>
      <c r="F59" s="12" t="s">
        <v>2</v>
      </c>
      <c r="G59" s="218"/>
      <c r="H59" s="218"/>
      <c r="I59" s="22"/>
      <c r="J59" s="11" t="s">
        <v>2</v>
      </c>
      <c r="K59" s="488"/>
      <c r="L59" s="488"/>
      <c r="M59" s="488"/>
      <c r="N59" s="488"/>
      <c r="O59" s="488"/>
      <c r="P59" s="488"/>
      <c r="Q59" s="488"/>
      <c r="R59" s="488"/>
      <c r="S59" s="489"/>
    </row>
    <row r="60" spans="2:19" ht="26.1" customHeight="1">
      <c r="B60" s="287" t="s">
        <v>100</v>
      </c>
      <c r="C60" s="174" t="s">
        <v>752</v>
      </c>
      <c r="D60" s="273"/>
      <c r="F60" s="12" t="s">
        <v>3</v>
      </c>
      <c r="G60" s="218"/>
      <c r="H60" s="218"/>
      <c r="I60" s="22"/>
      <c r="J60" s="11" t="s">
        <v>3</v>
      </c>
      <c r="K60" s="488"/>
      <c r="L60" s="488"/>
      <c r="M60" s="488"/>
      <c r="N60" s="488"/>
      <c r="O60" s="488"/>
      <c r="P60" s="488"/>
      <c r="Q60" s="488"/>
      <c r="R60" s="488"/>
      <c r="S60" s="489"/>
    </row>
    <row r="61" spans="2:19" ht="12.95" customHeight="1">
      <c r="B61" s="287" t="s">
        <v>102</v>
      </c>
      <c r="C61" s="174" t="s">
        <v>754</v>
      </c>
      <c r="D61" s="273"/>
      <c r="F61" s="46"/>
      <c r="G61" s="31"/>
      <c r="H61" s="31"/>
      <c r="I61" s="31"/>
      <c r="J61" s="31"/>
      <c r="K61" s="31"/>
      <c r="L61" s="31"/>
      <c r="M61" s="23"/>
      <c r="N61" s="23"/>
      <c r="O61" s="23"/>
      <c r="P61" s="22"/>
      <c r="Q61" s="8"/>
      <c r="R61" s="223"/>
      <c r="S61" s="224"/>
    </row>
    <row r="62" spans="2:19" ht="12.95" customHeight="1" thickBot="1">
      <c r="B62" s="287" t="s">
        <v>104</v>
      </c>
      <c r="C62" s="174" t="s">
        <v>756</v>
      </c>
      <c r="D62" s="273"/>
      <c r="F62" s="3"/>
      <c r="G62" s="4"/>
      <c r="H62" s="4"/>
      <c r="I62" s="5"/>
      <c r="J62" s="6"/>
      <c r="K62" s="4"/>
      <c r="L62" s="5"/>
      <c r="M62" s="5"/>
      <c r="N62" s="7"/>
      <c r="O62" s="5"/>
      <c r="P62" s="7"/>
      <c r="Q62" s="19"/>
      <c r="R62" s="225"/>
      <c r="S62" s="226"/>
    </row>
    <row r="63" spans="2:19" ht="26.1" customHeight="1">
      <c r="B63" s="287" t="s">
        <v>106</v>
      </c>
      <c r="C63" s="174" t="s">
        <v>758</v>
      </c>
      <c r="D63" s="273"/>
      <c r="F63" s="45"/>
      <c r="G63" s="47"/>
      <c r="H63" s="47"/>
      <c r="I63" s="47"/>
      <c r="J63" s="45"/>
      <c r="K63" s="47"/>
      <c r="L63" s="47"/>
      <c r="M63" s="47"/>
      <c r="N63" s="47"/>
      <c r="O63" s="47"/>
      <c r="P63" s="38"/>
      <c r="Q63" s="18"/>
      <c r="R63" s="18"/>
      <c r="S63" s="18"/>
    </row>
    <row r="64" spans="2:19" ht="9.9499999999999993" customHeight="1">
      <c r="B64" s="287" t="s">
        <v>108</v>
      </c>
      <c r="C64" s="178" t="s">
        <v>760</v>
      </c>
      <c r="D64" s="273"/>
      <c r="F64" s="45"/>
      <c r="G64" s="9"/>
      <c r="H64" s="9"/>
      <c r="I64" s="47"/>
      <c r="J64" s="45"/>
      <c r="K64" s="9"/>
      <c r="L64" s="9"/>
      <c r="M64" s="9"/>
      <c r="N64" s="9"/>
      <c r="O64" s="9"/>
      <c r="P64" s="38"/>
      <c r="Q64" s="2"/>
      <c r="R64" s="2"/>
      <c r="S64" s="2"/>
    </row>
    <row r="65" spans="2:19" ht="9.9499999999999993" customHeight="1">
      <c r="B65" s="287" t="s">
        <v>110</v>
      </c>
      <c r="C65" s="178" t="s">
        <v>761</v>
      </c>
      <c r="D65" s="27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38"/>
      <c r="R65" s="38"/>
      <c r="S65" s="38"/>
    </row>
    <row r="66" spans="2:19" ht="9.9499999999999993" customHeight="1">
      <c r="B66" s="287" t="s">
        <v>112</v>
      </c>
      <c r="C66" s="178" t="s">
        <v>764</v>
      </c>
      <c r="D66" s="27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38"/>
      <c r="R66" s="38"/>
      <c r="S66" s="38"/>
    </row>
    <row r="67" spans="2:19" ht="9.9499999999999993" customHeight="1">
      <c r="B67" s="287" t="s">
        <v>114</v>
      </c>
      <c r="C67" s="178" t="s">
        <v>765</v>
      </c>
      <c r="D67" s="27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8"/>
      <c r="R67" s="38"/>
      <c r="S67" s="38"/>
    </row>
    <row r="68" spans="2:19" ht="9.9499999999999993" customHeight="1">
      <c r="B68" s="287" t="s">
        <v>116</v>
      </c>
      <c r="C68" s="178" t="s">
        <v>768</v>
      </c>
      <c r="D68" s="27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8"/>
      <c r="R68" s="38"/>
      <c r="S68" s="38"/>
    </row>
    <row r="69" spans="2:19" ht="17.100000000000001" customHeight="1">
      <c r="B69" s="287" t="s">
        <v>118</v>
      </c>
      <c r="C69" s="178" t="s">
        <v>769</v>
      </c>
      <c r="D69" s="273"/>
      <c r="F69" s="10" t="s">
        <v>41</v>
      </c>
      <c r="G69" s="474" t="str">
        <f>IF(H51="","",H51)</f>
        <v/>
      </c>
      <c r="H69" s="474"/>
      <c r="I69" s="474"/>
      <c r="J69" s="474"/>
      <c r="K69" s="474"/>
      <c r="L69" s="474"/>
      <c r="M69" s="474"/>
      <c r="N69" s="474"/>
      <c r="O69" s="22"/>
      <c r="P69" s="22"/>
      <c r="Q69" s="38"/>
      <c r="R69" s="38"/>
      <c r="S69" s="38"/>
    </row>
    <row r="70" spans="2:19" ht="9.9499999999999993" customHeight="1">
      <c r="B70" s="287" t="s">
        <v>119</v>
      </c>
      <c r="C70" s="178" t="s">
        <v>770</v>
      </c>
      <c r="D70" s="27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8"/>
      <c r="R70" s="38"/>
      <c r="S70" s="38"/>
    </row>
    <row r="71" spans="2:19" ht="15.75" customHeight="1">
      <c r="B71" s="287" t="s">
        <v>120</v>
      </c>
      <c r="C71" s="178" t="s">
        <v>771</v>
      </c>
      <c r="D71" s="273"/>
      <c r="F71" s="49" t="s">
        <v>37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2:19" ht="17.45" customHeight="1" thickBot="1">
      <c r="B72" s="287" t="s">
        <v>406</v>
      </c>
      <c r="C72" s="178" t="s">
        <v>776</v>
      </c>
      <c r="D72" s="273"/>
      <c r="F72" s="50"/>
    </row>
    <row r="73" spans="2:19" s="26" customFormat="1" ht="17.45" customHeight="1" thickBot="1">
      <c r="B73" s="287" t="s">
        <v>408</v>
      </c>
      <c r="C73" s="178" t="s">
        <v>777</v>
      </c>
      <c r="D73" s="273"/>
      <c r="F73" s="475" t="s">
        <v>28</v>
      </c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7"/>
      <c r="S73" s="55"/>
    </row>
    <row r="74" spans="2:19" s="24" customFormat="1" ht="18" customHeight="1" thickBot="1">
      <c r="B74" s="287" t="s">
        <v>410</v>
      </c>
      <c r="C74" s="178" t="s">
        <v>778</v>
      </c>
      <c r="D74" s="273"/>
      <c r="F74" s="461" t="s">
        <v>10</v>
      </c>
      <c r="G74" s="462"/>
      <c r="H74" s="462"/>
      <c r="I74" s="463"/>
      <c r="J74" s="461" t="s">
        <v>11</v>
      </c>
      <c r="K74" s="462"/>
      <c r="L74" s="463"/>
      <c r="M74" s="461"/>
      <c r="N74" s="462"/>
      <c r="O74" s="462"/>
      <c r="P74" s="462"/>
      <c r="Q74" s="462"/>
      <c r="R74" s="463"/>
      <c r="S74" s="275"/>
    </row>
    <row r="75" spans="2:19" ht="15" customHeight="1" thickBot="1">
      <c r="B75" s="287" t="s">
        <v>412</v>
      </c>
      <c r="C75" s="178" t="s">
        <v>779</v>
      </c>
      <c r="D75" s="299"/>
      <c r="F75" s="472" t="s">
        <v>13</v>
      </c>
      <c r="G75" s="473"/>
      <c r="H75" s="391" t="s">
        <v>14</v>
      </c>
      <c r="I75" s="392"/>
      <c r="J75" s="56" t="s">
        <v>32</v>
      </c>
      <c r="K75" s="57" t="s">
        <v>15</v>
      </c>
      <c r="L75" s="58" t="s">
        <v>16</v>
      </c>
      <c r="M75" s="59"/>
      <c r="N75" s="60"/>
      <c r="O75" s="60"/>
      <c r="P75" s="391"/>
      <c r="Q75" s="395"/>
      <c r="R75" s="392"/>
      <c r="S75" s="61" t="s">
        <v>21</v>
      </c>
    </row>
    <row r="76" spans="2:19" ht="21.95" customHeight="1">
      <c r="B76" s="287" t="s">
        <v>414</v>
      </c>
      <c r="C76" s="178" t="s">
        <v>784</v>
      </c>
      <c r="D76" s="293"/>
      <c r="F76" s="492"/>
      <c r="G76" s="493"/>
      <c r="H76" s="380" t="str">
        <f>IF(OR(F76="",ISNUMBER(F76)),"",VLOOKUP(F76,'Product &amp; Price List'!$D$17:$H$424,2,FALSE))</f>
        <v/>
      </c>
      <c r="I76" s="381"/>
      <c r="J76" s="53"/>
      <c r="K76" s="28" t="str">
        <f>IF(OR(F76="",ISNUMBER(F76)),"",VLOOKUP(F76,'Product &amp; Price List'!$D$17:$H$424,4,FALSE))</f>
        <v/>
      </c>
      <c r="L76" s="35" t="str">
        <f t="shared" ref="L76:L78" si="0">IF(OR(F76="",ISNUMBER(F76)),"",J76*K76)</f>
        <v/>
      </c>
      <c r="M76" s="210"/>
      <c r="N76" s="216" t="str">
        <f>IF(OR(F76="",ISNUMBER(F76)),"",VLOOKUP(F76,'Product &amp; Price List'!$D$17:$H$424,5,FALSE))</f>
        <v/>
      </c>
      <c r="O76" s="211" t="str">
        <f t="shared" ref="O76:O78" si="1">IF(OR(F76="",ISNUMBER(F76)),"",J76*M76*N76)</f>
        <v/>
      </c>
      <c r="P76" s="382" t="str">
        <f>IF(OR(F76="",ISNUMBER(F76)),"",VLOOKUP(F76,'Product &amp; Price List'!$D$17:$H$424,3,FALSE))</f>
        <v/>
      </c>
      <c r="Q76" s="383"/>
      <c r="R76" s="384"/>
      <c r="S76" s="212">
        <f t="shared" ref="S76:S85" si="2">IF(OR(F76="",ISNUMBER(F76)),0,L76+O76)</f>
        <v>0</v>
      </c>
    </row>
    <row r="77" spans="2:19" ht="21.95" customHeight="1">
      <c r="B77" s="287" t="s">
        <v>416</v>
      </c>
      <c r="C77" s="178" t="s">
        <v>785</v>
      </c>
      <c r="D77" s="273"/>
      <c r="F77" s="492"/>
      <c r="G77" s="493"/>
      <c r="H77" s="380" t="str">
        <f>IF(OR(F77="",ISNUMBER(F77)),"",VLOOKUP(F77,'Product &amp; Price List'!$D$17:$H$424,2,FALSE))</f>
        <v/>
      </c>
      <c r="I77" s="381"/>
      <c r="J77" s="53"/>
      <c r="K77" s="28" t="str">
        <f>IF(OR(F77="",ISNUMBER(F77)),"",VLOOKUP(F77,'Product &amp; Price List'!$D$17:$H$424,4,FALSE))</f>
        <v/>
      </c>
      <c r="L77" s="35" t="str">
        <f t="shared" si="0"/>
        <v/>
      </c>
      <c r="M77" s="210"/>
      <c r="N77" s="216" t="str">
        <f>IF(OR(F77="",ISNUMBER(F77)),"",VLOOKUP(F77,'Product &amp; Price List'!$D$17:$H$424,5,FALSE))</f>
        <v/>
      </c>
      <c r="O77" s="211" t="str">
        <f t="shared" si="1"/>
        <v/>
      </c>
      <c r="P77" s="382" t="str">
        <f>IF(OR(F77="",ISNUMBER(F77)),"",VLOOKUP(F77,'Product &amp; Price List'!$D$17:$H$424,3,FALSE))</f>
        <v/>
      </c>
      <c r="Q77" s="383"/>
      <c r="R77" s="384"/>
      <c r="S77" s="212">
        <f t="shared" si="2"/>
        <v>0</v>
      </c>
    </row>
    <row r="78" spans="2:19" ht="21.95" customHeight="1">
      <c r="B78" s="287" t="s">
        <v>418</v>
      </c>
      <c r="C78" s="178" t="s">
        <v>786</v>
      </c>
      <c r="D78" s="273"/>
      <c r="F78" s="388"/>
      <c r="G78" s="389"/>
      <c r="H78" s="380" t="str">
        <f>IF(OR(F78="",ISNUMBER(F78)),"",VLOOKUP(F78,'Product &amp; Price List'!$D$17:$H$424,2,FALSE))</f>
        <v/>
      </c>
      <c r="I78" s="381"/>
      <c r="J78" s="53"/>
      <c r="K78" s="28" t="str">
        <f>IF(OR(F78="",ISNUMBER(F78)),"",VLOOKUP(F78,'Product &amp; Price List'!$D$17:$H$424,4,FALSE))</f>
        <v/>
      </c>
      <c r="L78" s="35" t="str">
        <f t="shared" si="0"/>
        <v/>
      </c>
      <c r="M78" s="210"/>
      <c r="N78" s="216" t="str">
        <f>IF(OR(F78="",ISNUMBER(F78)),"",VLOOKUP(F78,'Product &amp; Price List'!$D$17:$H$424,5,FALSE))</f>
        <v/>
      </c>
      <c r="O78" s="211" t="str">
        <f t="shared" si="1"/>
        <v/>
      </c>
      <c r="P78" s="382" t="str">
        <f>IF(OR(F78="",ISNUMBER(F78)),"",VLOOKUP(F78,'Product &amp; Price List'!$D$17:$H$424,3,FALSE))</f>
        <v/>
      </c>
      <c r="Q78" s="383"/>
      <c r="R78" s="384"/>
      <c r="S78" s="212">
        <f t="shared" si="2"/>
        <v>0</v>
      </c>
    </row>
    <row r="79" spans="2:19" ht="21.95" customHeight="1">
      <c r="B79" s="287" t="s">
        <v>420</v>
      </c>
      <c r="C79" s="178" t="s">
        <v>787</v>
      </c>
      <c r="D79" s="273"/>
      <c r="F79" s="388"/>
      <c r="G79" s="389"/>
      <c r="H79" s="380" t="str">
        <f>IF(OR(F79="",ISNUMBER(F79)),"",VLOOKUP(F79,'Product &amp; Price List'!$D$17:$H$424,2,FALSE))</f>
        <v/>
      </c>
      <c r="I79" s="381"/>
      <c r="J79" s="53"/>
      <c r="K79" s="28" t="str">
        <f>IF(OR(F79="",ISNUMBER(F79)),"",VLOOKUP(F79,'Product &amp; Price List'!$D$17:$H$424,4,FALSE))</f>
        <v/>
      </c>
      <c r="L79" s="35" t="str">
        <f t="shared" ref="L79:L85" si="3">IF(OR(F79="",ISNUMBER(F79)),"",J79*K79)</f>
        <v/>
      </c>
      <c r="M79" s="210"/>
      <c r="N79" s="216" t="str">
        <f>IF(OR(F79="",ISNUMBER(F79)),"",VLOOKUP(F79,'Product &amp; Price List'!$D$17:$H$424,5,FALSE))</f>
        <v/>
      </c>
      <c r="O79" s="211" t="str">
        <f t="shared" ref="O79:O85" si="4">IF(OR(F79="",ISNUMBER(F79)),"",J79*M79*N79)</f>
        <v/>
      </c>
      <c r="P79" s="382" t="str">
        <f>IF(OR(F79="",ISNUMBER(F79)),"",VLOOKUP(F79,'Product &amp; Price List'!$D$17:$H$424,3,FALSE))</f>
        <v/>
      </c>
      <c r="Q79" s="383"/>
      <c r="R79" s="384"/>
      <c r="S79" s="212">
        <f t="shared" si="2"/>
        <v>0</v>
      </c>
    </row>
    <row r="80" spans="2:19" ht="21.95" customHeight="1">
      <c r="B80" s="287" t="s">
        <v>422</v>
      </c>
      <c r="C80" s="174" t="s">
        <v>712</v>
      </c>
      <c r="D80" s="273"/>
      <c r="F80" s="388"/>
      <c r="G80" s="389"/>
      <c r="H80" s="380" t="str">
        <f>IF(OR(F80="",ISNUMBER(F80)),"",VLOOKUP(F80,'Product &amp; Price List'!$D$17:$H$424,2,FALSE))</f>
        <v/>
      </c>
      <c r="I80" s="381"/>
      <c r="J80" s="53"/>
      <c r="K80" s="28" t="str">
        <f>IF(OR(F80="",ISNUMBER(F80)),"",VLOOKUP(F80,'Product &amp; Price List'!$D$17:$H$424,4,FALSE))</f>
        <v/>
      </c>
      <c r="L80" s="35" t="str">
        <f t="shared" si="3"/>
        <v/>
      </c>
      <c r="M80" s="210"/>
      <c r="N80" s="216" t="str">
        <f>IF(OR(F80="",ISNUMBER(F80)),"",VLOOKUP(F80,'Product &amp; Price List'!$D$17:$H$424,5,FALSE))</f>
        <v/>
      </c>
      <c r="O80" s="211" t="str">
        <f t="shared" si="4"/>
        <v/>
      </c>
      <c r="P80" s="382" t="str">
        <f>IF(OR(F80="",ISNUMBER(F80)),"",VLOOKUP(F80,'Product &amp; Price List'!$D$17:$H$424,3,FALSE))</f>
        <v/>
      </c>
      <c r="Q80" s="383"/>
      <c r="R80" s="384"/>
      <c r="S80" s="212">
        <f t="shared" si="2"/>
        <v>0</v>
      </c>
    </row>
    <row r="81" spans="2:19" ht="21.95" customHeight="1">
      <c r="B81" s="287" t="s">
        <v>424</v>
      </c>
      <c r="C81" s="174" t="s">
        <v>714</v>
      </c>
      <c r="D81" s="273"/>
      <c r="F81" s="388"/>
      <c r="G81" s="389"/>
      <c r="H81" s="380" t="str">
        <f>IF(OR(F81="",ISNUMBER(F81)),"",VLOOKUP(F81,'Product &amp; Price List'!$D$17:$H$424,2,FALSE))</f>
        <v/>
      </c>
      <c r="I81" s="381"/>
      <c r="J81" s="53"/>
      <c r="K81" s="28" t="str">
        <f>IF(OR(F81="",ISNUMBER(F81)),"",VLOOKUP(F81,'Product &amp; Price List'!$D$17:$H$424,4,FALSE))</f>
        <v/>
      </c>
      <c r="L81" s="35" t="str">
        <f t="shared" si="3"/>
        <v/>
      </c>
      <c r="M81" s="210"/>
      <c r="N81" s="216" t="str">
        <f>IF(OR(F81="",ISNUMBER(F81)),"",VLOOKUP(F81,'Product &amp; Price List'!$D$17:$H$424,5,FALSE))</f>
        <v/>
      </c>
      <c r="O81" s="211" t="str">
        <f t="shared" si="4"/>
        <v/>
      </c>
      <c r="P81" s="382" t="str">
        <f>IF(OR(F81="",ISNUMBER(F81)),"",VLOOKUP(F81,'Product &amp; Price List'!$D$17:$H$424,3,FALSE))</f>
        <v/>
      </c>
      <c r="Q81" s="383"/>
      <c r="R81" s="384"/>
      <c r="S81" s="212">
        <f t="shared" si="2"/>
        <v>0</v>
      </c>
    </row>
    <row r="82" spans="2:19" ht="21.95" customHeight="1">
      <c r="B82" s="287" t="s">
        <v>426</v>
      </c>
      <c r="C82" s="178" t="s">
        <v>794</v>
      </c>
      <c r="D82" s="273"/>
      <c r="F82" s="388"/>
      <c r="G82" s="389"/>
      <c r="H82" s="380" t="str">
        <f>IF(OR(F82="",ISNUMBER(F82)),"",VLOOKUP(F82,'Product &amp; Price List'!$D$17:$H$424,2,FALSE))</f>
        <v/>
      </c>
      <c r="I82" s="381"/>
      <c r="J82" s="53"/>
      <c r="K82" s="28" t="str">
        <f>IF(OR(F82="",ISNUMBER(F82)),"",VLOOKUP(F82,'Product &amp; Price List'!$D$17:$H$424,4,FALSE))</f>
        <v/>
      </c>
      <c r="L82" s="35" t="str">
        <f t="shared" si="3"/>
        <v/>
      </c>
      <c r="M82" s="210"/>
      <c r="N82" s="216" t="str">
        <f>IF(OR(F82="",ISNUMBER(F82)),"",VLOOKUP(F82,'Product &amp; Price List'!$D$17:$H$424,5,FALSE))</f>
        <v/>
      </c>
      <c r="O82" s="211" t="str">
        <f t="shared" si="4"/>
        <v/>
      </c>
      <c r="P82" s="382" t="str">
        <f>IF(OR(F82="",ISNUMBER(F82)),"",VLOOKUP(F82,'Product &amp; Price List'!$D$17:$H$424,3,FALSE))</f>
        <v/>
      </c>
      <c r="Q82" s="383"/>
      <c r="R82" s="384"/>
      <c r="S82" s="212">
        <f t="shared" si="2"/>
        <v>0</v>
      </c>
    </row>
    <row r="83" spans="2:19" ht="21.95" customHeight="1">
      <c r="B83" s="287" t="s">
        <v>428</v>
      </c>
      <c r="C83" s="178" t="s">
        <v>795</v>
      </c>
      <c r="D83" s="273"/>
      <c r="F83" s="388"/>
      <c r="G83" s="389"/>
      <c r="H83" s="380" t="str">
        <f>IF(OR(F83="",ISNUMBER(F83)),"",VLOOKUP(F83,'Product &amp; Price List'!$D$17:$H$424,2,FALSE))</f>
        <v/>
      </c>
      <c r="I83" s="381"/>
      <c r="J83" s="53"/>
      <c r="K83" s="28" t="str">
        <f>IF(OR(F83="",ISNUMBER(F83)),"",VLOOKUP(F83,'Product &amp; Price List'!$D$17:$H$424,4,FALSE))</f>
        <v/>
      </c>
      <c r="L83" s="35" t="str">
        <f t="shared" si="3"/>
        <v/>
      </c>
      <c r="M83" s="210"/>
      <c r="N83" s="216" t="str">
        <f>IF(OR(F83="",ISNUMBER(F83)),"",VLOOKUP(F83,'Product &amp; Price List'!$D$17:$H$424,5,FALSE))</f>
        <v/>
      </c>
      <c r="O83" s="211" t="str">
        <f t="shared" si="4"/>
        <v/>
      </c>
      <c r="P83" s="382" t="str">
        <f>IF(OR(F83="",ISNUMBER(F83)),"",VLOOKUP(F83,'Product &amp; Price List'!$D$17:$H$424,3,FALSE))</f>
        <v/>
      </c>
      <c r="Q83" s="383"/>
      <c r="R83" s="384"/>
      <c r="S83" s="212">
        <f t="shared" si="2"/>
        <v>0</v>
      </c>
    </row>
    <row r="84" spans="2:19" ht="21.95" customHeight="1">
      <c r="B84" s="292"/>
      <c r="C84" s="174" t="s">
        <v>798</v>
      </c>
      <c r="D84" s="270"/>
      <c r="F84" s="388"/>
      <c r="G84" s="389"/>
      <c r="H84" s="380" t="str">
        <f>IF(OR(F84="",ISNUMBER(F84)),"",VLOOKUP(F84,'Product &amp; Price List'!$D$17:$H$424,2,FALSE))</f>
        <v/>
      </c>
      <c r="I84" s="381"/>
      <c r="J84" s="53"/>
      <c r="K84" s="28" t="str">
        <f>IF(OR(F84="",ISNUMBER(F84)),"",VLOOKUP(F84,'Product &amp; Price List'!$D$17:$H$424,4,FALSE))</f>
        <v/>
      </c>
      <c r="L84" s="35" t="str">
        <f t="shared" si="3"/>
        <v/>
      </c>
      <c r="M84" s="210"/>
      <c r="N84" s="216" t="str">
        <f>IF(OR(F84="",ISNUMBER(F84)),"",VLOOKUP(F84,'Product &amp; Price List'!$D$17:$H$424,5,FALSE))</f>
        <v/>
      </c>
      <c r="O84" s="211" t="str">
        <f t="shared" si="4"/>
        <v/>
      </c>
      <c r="P84" s="382" t="str">
        <f>IF(OR(F84="",ISNUMBER(F84)),"",VLOOKUP(F84,'Product &amp; Price List'!$D$17:$H$424,3,FALSE))</f>
        <v/>
      </c>
      <c r="Q84" s="383"/>
      <c r="R84" s="384"/>
      <c r="S84" s="212">
        <f t="shared" si="2"/>
        <v>0</v>
      </c>
    </row>
    <row r="85" spans="2:19" ht="21.95" customHeight="1" thickBot="1">
      <c r="B85" s="293" t="s">
        <v>964</v>
      </c>
      <c r="C85" s="174" t="s">
        <v>799</v>
      </c>
      <c r="D85" s="270"/>
      <c r="F85" s="454"/>
      <c r="G85" s="455"/>
      <c r="H85" s="380" t="str">
        <f>IF(OR(F85="",ISNUMBER(F85)),"",VLOOKUP(F85,'Product &amp; Price List'!$D$17:$H$424,2,FALSE))</f>
        <v/>
      </c>
      <c r="I85" s="381"/>
      <c r="J85" s="276"/>
      <c r="K85" s="28" t="str">
        <f>IF(OR(F85="",ISNUMBER(F85)),"",VLOOKUP(F85,'Product &amp; Price List'!$D$17:$H$424,4,FALSE))</f>
        <v/>
      </c>
      <c r="L85" s="35" t="str">
        <f t="shared" si="3"/>
        <v/>
      </c>
      <c r="M85" s="277"/>
      <c r="N85" s="216" t="str">
        <f>IF(OR(F85="",ISNUMBER(F85)),"",VLOOKUP(F85,'Product &amp; Price List'!$D$17:$H$424,5,FALSE))</f>
        <v/>
      </c>
      <c r="O85" s="211" t="str">
        <f t="shared" si="4"/>
        <v/>
      </c>
      <c r="P85" s="382" t="str">
        <f>IF(OR(F85="",ISNUMBER(F85)),"",VLOOKUP(F85,'Product &amp; Price List'!$D$17:$H$424,3,FALSE))</f>
        <v/>
      </c>
      <c r="Q85" s="383"/>
      <c r="R85" s="384"/>
      <c r="S85" s="278">
        <f t="shared" si="2"/>
        <v>0</v>
      </c>
    </row>
    <row r="86" spans="2:19" ht="18.75" customHeight="1" thickBot="1">
      <c r="B86" s="287" t="s">
        <v>124</v>
      </c>
      <c r="C86" s="174" t="s">
        <v>800</v>
      </c>
      <c r="D86" s="270"/>
      <c r="F86" s="385"/>
      <c r="G86" s="386"/>
      <c r="H86" s="386"/>
      <c r="I86" s="386"/>
      <c r="J86" s="386"/>
      <c r="K86" s="386"/>
      <c r="L86" s="386"/>
      <c r="M86" s="386"/>
      <c r="N86" s="386"/>
      <c r="O86" s="387"/>
      <c r="P86" s="396" t="s">
        <v>29</v>
      </c>
      <c r="Q86" s="396"/>
      <c r="R86" s="397"/>
      <c r="S86" s="274">
        <f>SUM(S76:S85)</f>
        <v>0</v>
      </c>
    </row>
    <row r="87" spans="2:19" ht="12.75" customHeight="1">
      <c r="B87" s="287" t="s">
        <v>125</v>
      </c>
      <c r="C87" s="174" t="s">
        <v>801</v>
      </c>
      <c r="D87" s="270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40"/>
      <c r="Q87" s="40"/>
    </row>
    <row r="88" spans="2:19" s="231" customFormat="1" ht="12.75" customHeight="1">
      <c r="B88" s="287" t="s">
        <v>126</v>
      </c>
      <c r="C88" s="178" t="s">
        <v>806</v>
      </c>
      <c r="D88" s="270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40"/>
      <c r="Q88" s="40"/>
    </row>
    <row r="89" spans="2:19" s="231" customFormat="1" ht="12.75" customHeight="1" thickBot="1">
      <c r="B89" s="287" t="s">
        <v>130</v>
      </c>
      <c r="C89" s="178" t="s">
        <v>807</v>
      </c>
      <c r="D89" s="270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40"/>
      <c r="Q89" s="40"/>
    </row>
    <row r="90" spans="2:19" s="26" customFormat="1" ht="15.95" customHeight="1" thickBot="1">
      <c r="B90" s="287" t="s">
        <v>131</v>
      </c>
      <c r="C90" s="174" t="s">
        <v>810</v>
      </c>
      <c r="D90" s="299"/>
      <c r="F90" s="458" t="s">
        <v>38</v>
      </c>
      <c r="G90" s="459"/>
      <c r="H90" s="459"/>
      <c r="I90" s="460"/>
      <c r="J90" s="458" t="s">
        <v>11</v>
      </c>
      <c r="K90" s="459"/>
      <c r="L90" s="460"/>
      <c r="M90" s="458"/>
      <c r="N90" s="459"/>
      <c r="O90" s="459"/>
      <c r="P90" s="459"/>
      <c r="Q90" s="459"/>
      <c r="R90" s="460"/>
    </row>
    <row r="91" spans="2:19" ht="15" customHeight="1" thickBot="1">
      <c r="B91" s="287" t="s">
        <v>132</v>
      </c>
      <c r="C91" s="174" t="s">
        <v>811</v>
      </c>
      <c r="D91" s="293"/>
      <c r="F91" s="472" t="s">
        <v>13</v>
      </c>
      <c r="G91" s="473"/>
      <c r="H91" s="391" t="s">
        <v>14</v>
      </c>
      <c r="I91" s="392"/>
      <c r="J91" s="56" t="s">
        <v>32</v>
      </c>
      <c r="K91" s="57" t="s">
        <v>15</v>
      </c>
      <c r="L91" s="58" t="s">
        <v>16</v>
      </c>
      <c r="M91" s="59"/>
      <c r="N91" s="60"/>
      <c r="O91" s="60"/>
      <c r="P91" s="391"/>
      <c r="Q91" s="395"/>
      <c r="R91" s="392"/>
      <c r="S91" s="61" t="s">
        <v>21</v>
      </c>
    </row>
    <row r="92" spans="2:19" ht="28.5" customHeight="1">
      <c r="B92" s="287" t="s">
        <v>430</v>
      </c>
      <c r="C92" s="174" t="s">
        <v>812</v>
      </c>
      <c r="D92" s="273"/>
      <c r="F92" s="490"/>
      <c r="G92" s="491"/>
      <c r="H92" s="403" t="str">
        <f>IF(OR(F92="",ISNUMBER(F92)),"",VLOOKUP(F92,'Product &amp; Price List'!$D$432:$H$518,2,FALSE))</f>
        <v/>
      </c>
      <c r="I92" s="404"/>
      <c r="J92" s="196"/>
      <c r="K92" s="213" t="str">
        <f>IF(OR(F92="",ISNUMBER(F92)),"",VLOOKUP(F92,'Product &amp; Price List'!$D$432:$H$515,4,FALSE))</f>
        <v/>
      </c>
      <c r="L92" s="214" t="str">
        <f>IF(OR(F92="",ISNUMBER(F92)),"",J92*K92)</f>
        <v/>
      </c>
      <c r="M92" s="202"/>
      <c r="N92" s="215" t="str">
        <f>IF(OR(F92="",ISNUMBER(F92)),"",VLOOKUP(F92,'Product &amp; Price List'!$D$431:$H$515,5,FALSE))</f>
        <v/>
      </c>
      <c r="O92" s="211" t="str">
        <f>IF(OR(F92="",ISNUMBER(F92)),"",J92*M92*N92)</f>
        <v/>
      </c>
      <c r="P92" s="382" t="str">
        <f>IF(OR(F92="",ISNUMBER(F92)),"",VLOOKUP(F92,'Product &amp; Price List'!$D$431:$H$515,3,FALSE))</f>
        <v/>
      </c>
      <c r="Q92" s="383"/>
      <c r="R92" s="384"/>
      <c r="S92" s="212">
        <f>IF(OR(F92="",ISNUMBER(F92)),0,L92+O92)</f>
        <v>0</v>
      </c>
    </row>
    <row r="93" spans="2:19" ht="21.95" customHeight="1">
      <c r="B93" s="287" t="s">
        <v>432</v>
      </c>
      <c r="C93" s="174" t="s">
        <v>813</v>
      </c>
      <c r="D93" s="273"/>
      <c r="F93" s="435" t="str">
        <f>IF(NOT(H92=""),"*Prorated Maint Fee for Upgrade Must Be calculated by OARnet","")</f>
        <v/>
      </c>
      <c r="G93" s="436"/>
      <c r="H93" s="403"/>
      <c r="I93" s="404"/>
      <c r="J93" s="197"/>
      <c r="K93" s="213"/>
      <c r="L93" s="214"/>
      <c r="M93" s="209"/>
      <c r="N93" s="203"/>
      <c r="O93" s="211" t="str">
        <f>IF(H92="","",N93)</f>
        <v/>
      </c>
      <c r="P93" s="382"/>
      <c r="Q93" s="383"/>
      <c r="R93" s="384"/>
      <c r="S93" s="205" t="str">
        <f>IF(H92="","",N93)</f>
        <v/>
      </c>
    </row>
    <row r="94" spans="2:19" ht="28.5" customHeight="1">
      <c r="B94" s="287" t="s">
        <v>434</v>
      </c>
      <c r="C94" s="178" t="s">
        <v>818</v>
      </c>
      <c r="D94" s="299"/>
      <c r="F94" s="448"/>
      <c r="G94" s="449"/>
      <c r="H94" s="403" t="str">
        <f>IF(OR(F94="",ISNUMBER(F94)),"",VLOOKUP(F94,'Product &amp; Price List'!$D$432:$H$518,2,FALSE))</f>
        <v/>
      </c>
      <c r="I94" s="404"/>
      <c r="J94" s="198"/>
      <c r="K94" s="213" t="str">
        <f>IF(OR(F94="",ISNUMBER(F94)),"",VLOOKUP(F94,'Product &amp; Price List'!$D$432:$H$515,4,FALSE))</f>
        <v/>
      </c>
      <c r="L94" s="214" t="str">
        <f>IF(OR(F94="",ISNUMBER(F94)),"",J94*K94)</f>
        <v/>
      </c>
      <c r="M94" s="210"/>
      <c r="N94" s="215" t="str">
        <f>IF(OR(F94="",ISNUMBER(F94)),"",VLOOKUP(F94,'Product &amp; Price List'!$D$431:$H$515,5,FALSE))</f>
        <v/>
      </c>
      <c r="O94" s="211" t="str">
        <f>IF(OR(F94="",ISNUMBER(F94)),"",J94*M94*N94)</f>
        <v/>
      </c>
      <c r="P94" s="382" t="str">
        <f>IF(OR(F94="",ISNUMBER(F94)),"",VLOOKUP(F94,'Product &amp; Price List'!$D$431:$H$515,3,FALSE))</f>
        <v/>
      </c>
      <c r="Q94" s="383"/>
      <c r="R94" s="384"/>
      <c r="S94" s="212">
        <f>IF(OR(F94="",ISNUMBER(F94)),0,L94+O94)</f>
        <v>0</v>
      </c>
    </row>
    <row r="95" spans="2:19" ht="21.95" customHeight="1">
      <c r="B95" s="287" t="s">
        <v>436</v>
      </c>
      <c r="C95" s="178" t="s">
        <v>819</v>
      </c>
      <c r="D95" s="293"/>
      <c r="F95" s="435" t="str">
        <f>IF(NOT(H94=""),"*Prorated Maint Fee for Upgrade Must Be calculated by OARnet","")</f>
        <v/>
      </c>
      <c r="G95" s="436"/>
      <c r="H95" s="403"/>
      <c r="I95" s="404"/>
      <c r="J95" s="197"/>
      <c r="K95" s="28"/>
      <c r="L95" s="214"/>
      <c r="M95" s="209"/>
      <c r="N95" s="203"/>
      <c r="O95" s="211"/>
      <c r="P95" s="382"/>
      <c r="Q95" s="383"/>
      <c r="R95" s="384"/>
      <c r="S95" s="205" t="str">
        <f>IF(H94="","",N95)</f>
        <v/>
      </c>
    </row>
    <row r="96" spans="2:19" ht="28.5" customHeight="1">
      <c r="B96" s="287" t="s">
        <v>438</v>
      </c>
      <c r="C96" s="174" t="s">
        <v>822</v>
      </c>
      <c r="D96" s="273"/>
      <c r="F96" s="448"/>
      <c r="G96" s="449"/>
      <c r="H96" s="403" t="str">
        <f>IF(OR(F96="",ISNUMBER(F96)),"",VLOOKUP(F96,'Product &amp; Price List'!$D$432:$H$518,2,FALSE))</f>
        <v/>
      </c>
      <c r="I96" s="404"/>
      <c r="J96" s="198"/>
      <c r="K96" s="213" t="str">
        <f>IF(OR(F96="",ISNUMBER(F96)),"",VLOOKUP(F96,'Product &amp; Price List'!$D$432:$H$515,4,FALSE))</f>
        <v/>
      </c>
      <c r="L96" s="214" t="str">
        <f>IF(OR(F96="",ISNUMBER(F96)),"",J96*K96)</f>
        <v/>
      </c>
      <c r="M96" s="210"/>
      <c r="N96" s="215" t="str">
        <f>IF(OR(F96="",ISNUMBER(F96)),"",VLOOKUP(F96,'Product &amp; Price List'!$D$431:$H$515,5,FALSE))</f>
        <v/>
      </c>
      <c r="O96" s="211" t="str">
        <f>IF(OR(F96="",ISNUMBER(F96)),"",J96*M96*N96)</f>
        <v/>
      </c>
      <c r="P96" s="382" t="str">
        <f>IF(OR(F96="",ISNUMBER(F96)),"",VLOOKUP(F96,'Product &amp; Price List'!$D$431:$H$515,3,FALSE))</f>
        <v/>
      </c>
      <c r="Q96" s="383"/>
      <c r="R96" s="384"/>
      <c r="S96" s="212">
        <f>IF(OR(F96="",ISNUMBER(F96)),0,L96+O96)</f>
        <v>0</v>
      </c>
    </row>
    <row r="97" spans="2:19" ht="21.95" customHeight="1">
      <c r="B97" s="287" t="s">
        <v>440</v>
      </c>
      <c r="C97" s="174" t="s">
        <v>823</v>
      </c>
      <c r="D97" s="273"/>
      <c r="F97" s="435" t="str">
        <f>IF(NOT(H96=""),"*Prorated Maint Fee for Upgrade Must Be calculated by OARnet","")</f>
        <v/>
      </c>
      <c r="G97" s="436"/>
      <c r="H97" s="403"/>
      <c r="I97" s="404"/>
      <c r="J97" s="197"/>
      <c r="K97" s="213"/>
      <c r="L97" s="214"/>
      <c r="M97" s="209"/>
      <c r="N97" s="203"/>
      <c r="O97" s="211" t="str">
        <f>IF(H96="","",N97)</f>
        <v/>
      </c>
      <c r="P97" s="382"/>
      <c r="Q97" s="383"/>
      <c r="R97" s="384"/>
      <c r="S97" s="205" t="str">
        <f>IF(H96="","",N97)</f>
        <v/>
      </c>
    </row>
    <row r="98" spans="2:19" ht="28.5" customHeight="1">
      <c r="B98" s="292"/>
      <c r="C98" s="174" t="s">
        <v>826</v>
      </c>
      <c r="D98" s="273"/>
      <c r="F98" s="448"/>
      <c r="G98" s="449"/>
      <c r="H98" s="403" t="str">
        <f>IF(OR(F98="",ISNUMBER(F98)),"",VLOOKUP(F98,'Product &amp; Price List'!$D$432:$H$518,2,FALSE))</f>
        <v/>
      </c>
      <c r="I98" s="404"/>
      <c r="J98" s="198"/>
      <c r="K98" s="213" t="str">
        <f>IF(OR(F98="",ISNUMBER(F98)),"",VLOOKUP(F98,'Product &amp; Price List'!$D$432:$H$515,4,FALSE))</f>
        <v/>
      </c>
      <c r="L98" s="214" t="str">
        <f>IF(OR(F98="",ISNUMBER(F98)),"",J98*K98)</f>
        <v/>
      </c>
      <c r="M98" s="210"/>
      <c r="N98" s="215" t="str">
        <f>IF(OR(F98="",ISNUMBER(F98)),"",VLOOKUP(F98,'Product &amp; Price List'!$D$431:$H$515,5,FALSE))</f>
        <v/>
      </c>
      <c r="O98" s="211" t="str">
        <f>IF(OR(F98="",ISNUMBER(F98)),"",J98*M98*N98)</f>
        <v/>
      </c>
      <c r="P98" s="382" t="str">
        <f>IF(OR(F98="",ISNUMBER(F98)),"",VLOOKUP(F98,'Product &amp; Price List'!$D$431:$H$515,3,FALSE))</f>
        <v/>
      </c>
      <c r="Q98" s="383"/>
      <c r="R98" s="384"/>
      <c r="S98" s="212">
        <f>IF(OR(F98="",ISNUMBER(F98)),0,L98+O98)</f>
        <v>0</v>
      </c>
    </row>
    <row r="99" spans="2:19" ht="21.95" customHeight="1">
      <c r="B99" s="293" t="s">
        <v>965</v>
      </c>
      <c r="C99" s="178" t="s">
        <v>827</v>
      </c>
      <c r="D99" s="299"/>
      <c r="F99" s="435" t="str">
        <f>IF(NOT(H98=""),"*Prorated Maint Fee for Upgrade Must Be calculated by OARnet","")</f>
        <v/>
      </c>
      <c r="G99" s="436"/>
      <c r="H99" s="403"/>
      <c r="I99" s="404"/>
      <c r="J99" s="197"/>
      <c r="K99" s="213"/>
      <c r="L99" s="214"/>
      <c r="M99" s="209"/>
      <c r="N99" s="203"/>
      <c r="O99" s="211" t="str">
        <f>IF(H98="","",N99)</f>
        <v/>
      </c>
      <c r="P99" s="382"/>
      <c r="Q99" s="383"/>
      <c r="R99" s="384"/>
      <c r="S99" s="205" t="str">
        <f>IF(H98="","",N99)</f>
        <v/>
      </c>
    </row>
    <row r="100" spans="2:19" ht="28.5" customHeight="1">
      <c r="B100" s="287" t="s">
        <v>140</v>
      </c>
      <c r="C100" s="174" t="s">
        <v>830</v>
      </c>
      <c r="D100" s="293"/>
      <c r="F100" s="448"/>
      <c r="G100" s="449"/>
      <c r="H100" s="403" t="str">
        <f>IF(OR(F100="",ISNUMBER(F100)),"",VLOOKUP(F100,'Product &amp; Price List'!$D$432:$H$518,2,FALSE))</f>
        <v/>
      </c>
      <c r="I100" s="404"/>
      <c r="J100" s="198"/>
      <c r="K100" s="213" t="str">
        <f>IF(OR(F100="",ISNUMBER(F100)),"",VLOOKUP(F100,'Product &amp; Price List'!$D$432:$H$515,4,FALSE))</f>
        <v/>
      </c>
      <c r="L100" s="214" t="str">
        <f>IF(OR(F100="",ISNUMBER(F100)),"",J100*K100)</f>
        <v/>
      </c>
      <c r="M100" s="210"/>
      <c r="N100" s="215" t="str">
        <f>IF(OR(F100="",ISNUMBER(F100)),"",VLOOKUP(F100,'Product &amp; Price List'!$D$431:$H$515,5,FALSE))</f>
        <v/>
      </c>
      <c r="O100" s="211" t="str">
        <f>IF(OR(F100="",ISNUMBER(F100)),"",J100*M100*N100)</f>
        <v/>
      </c>
      <c r="P100" s="382" t="str">
        <f>IF(OR(F100="",ISNUMBER(F100)),"",VLOOKUP(F100,'Product &amp; Price List'!$D$431:$H$515,3,FALSE))</f>
        <v/>
      </c>
      <c r="Q100" s="383"/>
      <c r="R100" s="384"/>
      <c r="S100" s="212">
        <f>IF(OR(F100="",ISNUMBER(F100)),0,L100+O100)</f>
        <v>0</v>
      </c>
    </row>
    <row r="101" spans="2:19" ht="21.95" customHeight="1" thickBot="1">
      <c r="B101" s="287" t="s">
        <v>141</v>
      </c>
      <c r="C101" s="174" t="s">
        <v>831</v>
      </c>
      <c r="D101" s="269"/>
      <c r="F101" s="435" t="str">
        <f>IF(NOT(H100=""),"*Prorated Maint Fee for Upgrade Must Be calculated by OARnet","")</f>
        <v/>
      </c>
      <c r="G101" s="436"/>
      <c r="H101" s="446"/>
      <c r="I101" s="447"/>
      <c r="J101" s="199"/>
      <c r="K101" s="200"/>
      <c r="L101" s="201"/>
      <c r="M101" s="208"/>
      <c r="N101" s="204"/>
      <c r="O101" s="207" t="str">
        <f>IF(H100="","",N101)</f>
        <v/>
      </c>
      <c r="P101" s="450"/>
      <c r="Q101" s="451"/>
      <c r="R101" s="452"/>
      <c r="S101" s="206" t="str">
        <f>IF(H100="","",N101)</f>
        <v/>
      </c>
    </row>
    <row r="102" spans="2:19" ht="18.75" customHeight="1" thickBot="1">
      <c r="B102" s="287" t="s">
        <v>142</v>
      </c>
      <c r="C102" s="304"/>
      <c r="D102" s="273"/>
      <c r="F102" s="399"/>
      <c r="G102" s="400"/>
      <c r="H102" s="400"/>
      <c r="I102" s="400"/>
      <c r="J102" s="400"/>
      <c r="K102" s="400"/>
      <c r="L102" s="400"/>
      <c r="M102" s="400"/>
      <c r="N102" s="400"/>
      <c r="O102" s="401"/>
      <c r="P102" s="396" t="s">
        <v>29</v>
      </c>
      <c r="Q102" s="396"/>
      <c r="R102" s="397"/>
      <c r="S102" s="266">
        <f>SUM(S92:S101)</f>
        <v>0</v>
      </c>
    </row>
    <row r="103" spans="2:19" ht="12.75" customHeight="1">
      <c r="B103" s="287" t="s">
        <v>139</v>
      </c>
      <c r="C103" s="174"/>
      <c r="D103" s="299"/>
    </row>
    <row r="104" spans="2:19" ht="12.75" customHeight="1">
      <c r="B104" s="287" t="s">
        <v>143</v>
      </c>
      <c r="C104" s="178"/>
      <c r="D104" s="293"/>
      <c r="F104" s="38"/>
      <c r="G104" s="38"/>
      <c r="H104" s="38"/>
      <c r="I104" s="38"/>
      <c r="J104" s="38"/>
      <c r="K104" s="38"/>
      <c r="L104" s="38"/>
    </row>
    <row r="105" spans="2:19" ht="12.75" customHeight="1">
      <c r="B105" s="287" t="s">
        <v>144</v>
      </c>
      <c r="C105" s="178"/>
      <c r="D105" s="273"/>
      <c r="F105" s="38"/>
      <c r="G105" s="38"/>
      <c r="H105" s="38"/>
      <c r="I105" s="38"/>
      <c r="J105" s="38"/>
      <c r="K105" s="38"/>
      <c r="L105" s="38"/>
    </row>
    <row r="106" spans="2:19" ht="12" customHeight="1" thickBot="1">
      <c r="B106" s="287" t="s">
        <v>148</v>
      </c>
      <c r="C106" s="174"/>
      <c r="D106" s="299"/>
      <c r="F106" s="398"/>
      <c r="G106" s="398"/>
      <c r="H106" s="390"/>
      <c r="I106" s="390"/>
      <c r="J106" s="394"/>
      <c r="K106" s="402"/>
      <c r="L106" s="393"/>
      <c r="M106" s="29"/>
    </row>
    <row r="107" spans="2:19" ht="15.95" customHeight="1">
      <c r="B107" s="287" t="s">
        <v>149</v>
      </c>
      <c r="C107" s="174"/>
      <c r="D107" s="293"/>
      <c r="F107" s="398"/>
      <c r="G107" s="398"/>
      <c r="H107" s="390"/>
      <c r="I107" s="390"/>
      <c r="J107" s="394"/>
      <c r="K107" s="402"/>
      <c r="L107" s="393"/>
      <c r="M107" s="29"/>
      <c r="P107" s="426" t="s">
        <v>61</v>
      </c>
      <c r="Q107" s="427"/>
      <c r="R107" s="427"/>
      <c r="S107" s="428"/>
    </row>
    <row r="108" spans="2:19" ht="23.1" customHeight="1">
      <c r="B108" s="287" t="s">
        <v>150</v>
      </c>
      <c r="C108" s="174"/>
      <c r="D108" s="273"/>
      <c r="F108" s="425"/>
      <c r="G108" s="425"/>
      <c r="H108" s="406"/>
      <c r="I108" s="406"/>
      <c r="J108" s="358"/>
      <c r="K108" s="357"/>
      <c r="L108" s="359"/>
      <c r="M108" s="356"/>
      <c r="P108" s="429"/>
      <c r="Q108" s="430"/>
      <c r="R108" s="430"/>
      <c r="S108" s="431"/>
    </row>
    <row r="109" spans="2:19" ht="18" customHeight="1">
      <c r="B109" s="287" t="s">
        <v>154</v>
      </c>
      <c r="C109" s="178"/>
      <c r="D109" s="273"/>
      <c r="F109" s="25"/>
      <c r="G109" s="41" t="s">
        <v>60</v>
      </c>
      <c r="L109" s="30"/>
      <c r="M109" s="30"/>
      <c r="P109" s="429"/>
      <c r="Q109" s="430"/>
      <c r="R109" s="430"/>
      <c r="S109" s="431"/>
    </row>
    <row r="110" spans="2:19" ht="12.75" customHeight="1">
      <c r="B110" s="287" t="s">
        <v>155</v>
      </c>
      <c r="C110" s="174"/>
      <c r="D110" s="299"/>
      <c r="F110" s="25"/>
      <c r="L110" s="101"/>
      <c r="M110" s="30"/>
      <c r="N110" s="16"/>
      <c r="O110" s="17"/>
      <c r="P110" s="429"/>
      <c r="Q110" s="430"/>
      <c r="R110" s="430"/>
      <c r="S110" s="431"/>
    </row>
    <row r="111" spans="2:19" ht="14.25" customHeight="1">
      <c r="B111" s="287" t="s">
        <v>156</v>
      </c>
      <c r="C111" s="174"/>
      <c r="D111" s="301"/>
      <c r="F111" s="294"/>
      <c r="G111" s="327"/>
      <c r="H111" s="326"/>
      <c r="I111" s="326"/>
      <c r="J111" s="326"/>
      <c r="K111" s="326"/>
      <c r="L111" s="101"/>
      <c r="M111" s="30"/>
      <c r="N111" s="16"/>
      <c r="O111" s="17"/>
      <c r="P111" s="429"/>
      <c r="Q111" s="430"/>
      <c r="R111" s="430"/>
      <c r="S111" s="431"/>
    </row>
    <row r="112" spans="2:19" ht="18" customHeight="1" thickBot="1">
      <c r="B112" s="287" t="s">
        <v>442</v>
      </c>
      <c r="C112" s="319"/>
      <c r="D112" s="270"/>
      <c r="F112" s="294"/>
      <c r="G112" s="13"/>
      <c r="H112" s="326"/>
      <c r="I112" s="326"/>
      <c r="J112" s="326"/>
      <c r="K112" s="326"/>
      <c r="L112" s="101"/>
      <c r="M112" s="30"/>
      <c r="N112" s="16"/>
      <c r="O112" s="17"/>
      <c r="P112" s="432"/>
      <c r="Q112" s="433"/>
      <c r="R112" s="433"/>
      <c r="S112" s="434"/>
    </row>
    <row r="113" spans="2:19" ht="23.25" customHeight="1">
      <c r="B113" s="287" t="s">
        <v>444</v>
      </c>
      <c r="C113" s="319"/>
      <c r="D113" s="271"/>
      <c r="F113" s="294"/>
      <c r="G113" s="424"/>
      <c r="H113" s="424"/>
      <c r="I113" s="424"/>
      <c r="J113" s="326"/>
      <c r="K113" s="326"/>
      <c r="L113" s="101"/>
      <c r="M113" s="30"/>
      <c r="N113" s="16"/>
      <c r="O113" s="17"/>
      <c r="P113" s="267"/>
      <c r="Q113" s="267"/>
      <c r="R113" s="267"/>
      <c r="S113" s="267"/>
    </row>
    <row r="114" spans="2:19" ht="15" customHeight="1" thickBot="1">
      <c r="B114" s="287" t="s">
        <v>446</v>
      </c>
      <c r="C114" s="174"/>
      <c r="D114" s="270"/>
      <c r="F114" s="349"/>
      <c r="G114" s="350"/>
      <c r="H114" s="38"/>
      <c r="I114" s="38"/>
      <c r="J114" s="38"/>
      <c r="K114" s="38"/>
      <c r="L114" s="332"/>
      <c r="M114" s="332"/>
      <c r="N114" s="351"/>
    </row>
    <row r="115" spans="2:19" ht="17.45" customHeight="1" thickBot="1">
      <c r="B115" s="287" t="s">
        <v>448</v>
      </c>
      <c r="C115" s="174"/>
      <c r="D115" s="270"/>
      <c r="F115" s="456" t="s">
        <v>27</v>
      </c>
      <c r="G115" s="456"/>
      <c r="H115" s="456"/>
      <c r="I115" s="456"/>
      <c r="J115" s="456"/>
      <c r="K115" s="456"/>
      <c r="L115" s="456"/>
      <c r="M115" s="456"/>
      <c r="N115" s="456"/>
      <c r="P115" s="62"/>
      <c r="Q115" s="63"/>
      <c r="R115" s="63"/>
      <c r="S115" s="64"/>
    </row>
    <row r="116" spans="2:19" ht="18" customHeight="1">
      <c r="B116" s="287" t="s">
        <v>450</v>
      </c>
      <c r="C116" s="178"/>
      <c r="D116" s="299"/>
      <c r="F116" s="398"/>
      <c r="G116" s="398"/>
      <c r="H116" s="405"/>
      <c r="I116" s="405"/>
      <c r="J116" s="352"/>
      <c r="K116" s="353"/>
      <c r="L116" s="353"/>
      <c r="M116" s="417"/>
      <c r="N116" s="417"/>
      <c r="P116" s="418">
        <f>SUM(S102,L108,M127:N127, S86)</f>
        <v>0</v>
      </c>
      <c r="Q116" s="419"/>
      <c r="R116" s="419"/>
      <c r="S116" s="420"/>
    </row>
    <row r="117" spans="2:19" s="217" customFormat="1" ht="21.95" customHeight="1" thickBot="1">
      <c r="B117" s="287" t="s">
        <v>452</v>
      </c>
      <c r="C117" s="178"/>
      <c r="D117" s="293"/>
      <c r="F117" s="407"/>
      <c r="G117" s="407"/>
      <c r="H117" s="366" t="str">
        <f>IF(OR(F117="",ISNUMBER(F117)),"",VLOOKUP(F117,'Product &amp; Price List'!#REF!,2,FALSE))</f>
        <v/>
      </c>
      <c r="I117" s="366"/>
      <c r="J117" s="347"/>
      <c r="K117" s="348"/>
      <c r="L117" s="354" t="str">
        <f>IF(OR(F117="",ISNUMBER(F117)),"",VLOOKUP(F117,'Product &amp; Price List'!#REF!,3,FALSE))</f>
        <v/>
      </c>
      <c r="M117" s="367"/>
      <c r="N117" s="367"/>
      <c r="P117" s="421"/>
      <c r="Q117" s="422"/>
      <c r="R117" s="422"/>
      <c r="S117" s="423"/>
    </row>
    <row r="118" spans="2:19" s="217" customFormat="1" ht="21.95" customHeight="1">
      <c r="B118" s="287" t="s">
        <v>454</v>
      </c>
      <c r="C118" s="178"/>
      <c r="D118" s="273"/>
      <c r="F118" s="407"/>
      <c r="G118" s="407"/>
      <c r="H118" s="366" t="str">
        <f>IF(OR(F118="",ISNUMBER(F118)),"",VLOOKUP(F118,'Product &amp; Price List'!#REF!,2,FALSE))</f>
        <v/>
      </c>
      <c r="I118" s="366"/>
      <c r="J118" s="347"/>
      <c r="K118" s="348"/>
      <c r="L118" s="354" t="str">
        <f>IF(OR(F118="",ISNUMBER(F118)),"",VLOOKUP(F118,'Product &amp; Price List'!#REF!,3,FALSE))</f>
        <v/>
      </c>
      <c r="M118" s="367"/>
      <c r="N118" s="367"/>
      <c r="P118" s="408" t="s">
        <v>58</v>
      </c>
      <c r="Q118" s="409"/>
      <c r="R118" s="409"/>
      <c r="S118" s="410"/>
    </row>
    <row r="119" spans="2:19" s="217" customFormat="1" ht="21.95" customHeight="1">
      <c r="B119" s="287" t="s">
        <v>456</v>
      </c>
      <c r="C119" s="178"/>
      <c r="D119" s="273"/>
      <c r="F119" s="407"/>
      <c r="G119" s="407"/>
      <c r="H119" s="366" t="str">
        <f>IF(OR(F119="",ISNUMBER(F119)),"",VLOOKUP(F119,'Product &amp; Price List'!#REF!,2,FALSE))</f>
        <v/>
      </c>
      <c r="I119" s="366"/>
      <c r="J119" s="347"/>
      <c r="K119" s="348"/>
      <c r="L119" s="354" t="str">
        <f>IF(OR(F119="",ISNUMBER(F119)),"",VLOOKUP(F119,'Product &amp; Price List'!#REF!,3,FALSE))</f>
        <v/>
      </c>
      <c r="M119" s="367"/>
      <c r="N119" s="367"/>
      <c r="P119" s="411"/>
      <c r="Q119" s="412"/>
      <c r="R119" s="412"/>
      <c r="S119" s="413"/>
    </row>
    <row r="120" spans="2:19" s="217" customFormat="1" ht="21.95" customHeight="1">
      <c r="B120" s="287" t="s">
        <v>458</v>
      </c>
      <c r="C120" s="178"/>
      <c r="D120" s="273"/>
      <c r="F120" s="407"/>
      <c r="G120" s="407"/>
      <c r="H120" s="366" t="str">
        <f>IF(OR(F120="",ISNUMBER(F120)),"",VLOOKUP(F120,'Product &amp; Price List'!#REF!,2,FALSE))</f>
        <v/>
      </c>
      <c r="I120" s="366"/>
      <c r="J120" s="347"/>
      <c r="K120" s="348"/>
      <c r="L120" s="354" t="str">
        <f>IF(OR(F120="",ISNUMBER(F120)),"",VLOOKUP(F120,'Product &amp; Price List'!#REF!,3,FALSE))</f>
        <v/>
      </c>
      <c r="M120" s="367"/>
      <c r="N120" s="367"/>
      <c r="P120" s="411"/>
      <c r="Q120" s="412"/>
      <c r="R120" s="412"/>
      <c r="S120" s="413"/>
    </row>
    <row r="121" spans="2:19" s="217" customFormat="1" ht="21.95" customHeight="1" thickBot="1">
      <c r="B121" s="287" t="s">
        <v>460</v>
      </c>
      <c r="C121" s="178"/>
      <c r="D121" s="273"/>
      <c r="F121" s="407"/>
      <c r="G121" s="407"/>
      <c r="H121" s="366" t="str">
        <f>IF(OR(F121="",ISNUMBER(F121)),"",VLOOKUP(F121,'Product &amp; Price List'!#REF!,2,FALSE))</f>
        <v/>
      </c>
      <c r="I121" s="366"/>
      <c r="J121" s="347"/>
      <c r="K121" s="348"/>
      <c r="L121" s="354" t="str">
        <f>IF(OR(F121="",ISNUMBER(F121)),"",VLOOKUP(F121,'Product &amp; Price List'!#REF!,3,FALSE))</f>
        <v/>
      </c>
      <c r="M121" s="367"/>
      <c r="N121" s="367"/>
      <c r="P121" s="414"/>
      <c r="Q121" s="415"/>
      <c r="R121" s="415"/>
      <c r="S121" s="416"/>
    </row>
    <row r="122" spans="2:19" s="217" customFormat="1" ht="21.95" customHeight="1">
      <c r="B122" s="287" t="s">
        <v>462</v>
      </c>
      <c r="C122" s="178"/>
      <c r="D122" s="273"/>
      <c r="F122" s="407"/>
      <c r="G122" s="407"/>
      <c r="H122" s="366" t="str">
        <f>IF(OR(F122="",ISNUMBER(F122)),"",VLOOKUP(F122,'Product &amp; Price List'!#REF!,2,FALSE))</f>
        <v/>
      </c>
      <c r="I122" s="366"/>
      <c r="J122" s="347"/>
      <c r="K122" s="348"/>
      <c r="L122" s="354" t="str">
        <f>IF(OR(F122="",ISNUMBER(F122)),"",VLOOKUP(F122,'Product &amp; Price List'!#REF!,3,FALSE))</f>
        <v/>
      </c>
      <c r="M122" s="367"/>
      <c r="N122" s="367"/>
      <c r="P122" s="437" t="s">
        <v>59</v>
      </c>
      <c r="Q122" s="438"/>
      <c r="R122" s="438"/>
      <c r="S122" s="439"/>
    </row>
    <row r="123" spans="2:19" s="217" customFormat="1" ht="21.95" customHeight="1">
      <c r="B123" s="287" t="s">
        <v>464</v>
      </c>
      <c r="C123" s="178"/>
      <c r="D123" s="273"/>
      <c r="F123" s="407"/>
      <c r="G123" s="407"/>
      <c r="H123" s="366" t="str">
        <f>IF(OR(F123="",ISNUMBER(F123)),"",VLOOKUP(F123,'Product &amp; Price List'!#REF!,2,FALSE))</f>
        <v/>
      </c>
      <c r="I123" s="366"/>
      <c r="J123" s="347"/>
      <c r="K123" s="348"/>
      <c r="L123" s="354" t="str">
        <f>IF(OR(F123="",ISNUMBER(F123)),"",VLOOKUP(F123,'Product &amp; Price List'!#REF!,3,FALSE))</f>
        <v/>
      </c>
      <c r="M123" s="367"/>
      <c r="N123" s="367"/>
      <c r="P123" s="440"/>
      <c r="Q123" s="441"/>
      <c r="R123" s="441"/>
      <c r="S123" s="442"/>
    </row>
    <row r="124" spans="2:19" s="217" customFormat="1" ht="21.95" customHeight="1">
      <c r="B124" s="292"/>
      <c r="C124" s="178"/>
      <c r="D124" s="299"/>
      <c r="F124" s="407"/>
      <c r="G124" s="407"/>
      <c r="H124" s="366" t="str">
        <f>IF(OR(F124="",ISNUMBER(F124)),"",VLOOKUP(F124,'Product &amp; Price List'!#REF!,2,FALSE))</f>
        <v/>
      </c>
      <c r="I124" s="366"/>
      <c r="J124" s="347"/>
      <c r="K124" s="348"/>
      <c r="L124" s="354" t="str">
        <f>IF(OR(F124="",ISNUMBER(F124)),"",VLOOKUP(F124,'Product &amp; Price List'!#REF!,3,FALSE))</f>
        <v/>
      </c>
      <c r="M124" s="367"/>
      <c r="N124" s="367"/>
      <c r="P124" s="440"/>
      <c r="Q124" s="441"/>
      <c r="R124" s="441"/>
      <c r="S124" s="442"/>
    </row>
    <row r="125" spans="2:19" s="217" customFormat="1" ht="21.95" customHeight="1">
      <c r="B125" s="293" t="s">
        <v>966</v>
      </c>
      <c r="C125" s="178"/>
      <c r="D125" s="293"/>
      <c r="F125" s="407"/>
      <c r="G125" s="407"/>
      <c r="H125" s="366" t="str">
        <f>IF(OR(F125="",ISNUMBER(F125)),"",VLOOKUP(F125,'Product &amp; Price List'!#REF!,2,FALSE))</f>
        <v/>
      </c>
      <c r="I125" s="366"/>
      <c r="J125" s="347"/>
      <c r="K125" s="348"/>
      <c r="L125" s="354" t="str">
        <f>IF(OR(F125="",ISNUMBER(F125)),"",VLOOKUP(F125,'Product &amp; Price List'!#REF!,3,FALSE))</f>
        <v/>
      </c>
      <c r="M125" s="367"/>
      <c r="N125" s="367"/>
      <c r="P125" s="440"/>
      <c r="Q125" s="441"/>
      <c r="R125" s="441"/>
      <c r="S125" s="442"/>
    </row>
    <row r="126" spans="2:19" s="217" customFormat="1" ht="21.95" customHeight="1">
      <c r="B126" s="287" t="s">
        <v>160</v>
      </c>
      <c r="C126" s="178"/>
      <c r="D126" s="273"/>
      <c r="F126" s="407"/>
      <c r="G126" s="407"/>
      <c r="H126" s="366" t="str">
        <f>IF(OR(F126="",ISNUMBER(F126)),"",VLOOKUP(F126,'Product &amp; Price List'!#REF!,2,FALSE))</f>
        <v/>
      </c>
      <c r="I126" s="366"/>
      <c r="J126" s="347"/>
      <c r="K126" s="348"/>
      <c r="L126" s="354" t="str">
        <f>IF(OR(F126="",ISNUMBER(F126)),"",VLOOKUP(F126,'Product &amp; Price List'!#REF!,3,FALSE))</f>
        <v/>
      </c>
      <c r="M126" s="367"/>
      <c r="N126" s="367"/>
      <c r="P126" s="440"/>
      <c r="Q126" s="441"/>
      <c r="R126" s="441"/>
      <c r="S126" s="442"/>
    </row>
    <row r="127" spans="2:19" ht="43.5" customHeight="1">
      <c r="B127" s="287" t="s">
        <v>161</v>
      </c>
      <c r="C127" s="178"/>
      <c r="D127" s="273"/>
      <c r="F127" s="373"/>
      <c r="G127" s="374"/>
      <c r="H127" s="374"/>
      <c r="I127" s="374"/>
      <c r="J127" s="374"/>
      <c r="K127" s="374"/>
      <c r="L127" s="355"/>
      <c r="M127" s="372"/>
      <c r="N127" s="372"/>
      <c r="P127" s="440"/>
      <c r="Q127" s="441"/>
      <c r="R127" s="441"/>
      <c r="S127" s="442"/>
    </row>
    <row r="128" spans="2:19" ht="17.100000000000001" customHeight="1" thickBot="1">
      <c r="B128" s="287" t="s">
        <v>162</v>
      </c>
      <c r="C128" s="178"/>
      <c r="D128" s="299"/>
      <c r="G128" s="26"/>
      <c r="L128" s="279"/>
      <c r="M128" s="279"/>
      <c r="N128" s="279"/>
      <c r="O128" s="279"/>
      <c r="P128" s="443"/>
      <c r="Q128" s="444"/>
      <c r="R128" s="444"/>
      <c r="S128" s="445"/>
    </row>
    <row r="129" spans="2:19" ht="15" customHeight="1">
      <c r="B129" s="287" t="s">
        <v>467</v>
      </c>
      <c r="C129" s="178"/>
      <c r="D129" s="293"/>
      <c r="F129" s="30"/>
      <c r="R129" s="36"/>
      <c r="S129" s="33"/>
    </row>
    <row r="130" spans="2:19" ht="15" customHeight="1">
      <c r="B130" s="287" t="s">
        <v>468</v>
      </c>
      <c r="C130" s="178"/>
      <c r="D130" s="273"/>
      <c r="F130" s="30"/>
      <c r="R130" s="36"/>
      <c r="S130" s="33"/>
    </row>
    <row r="131" spans="2:19" ht="15" customHeight="1">
      <c r="B131" s="287" t="s">
        <v>470</v>
      </c>
      <c r="C131" s="178"/>
      <c r="D131" s="273"/>
      <c r="F131" s="30"/>
      <c r="R131" s="36"/>
      <c r="S131" s="33"/>
    </row>
    <row r="132" spans="2:19" ht="15" customHeight="1">
      <c r="B132" s="292"/>
      <c r="C132" s="174"/>
      <c r="D132" s="273"/>
      <c r="F132" s="30"/>
      <c r="G132" s="262"/>
      <c r="H132" s="234"/>
      <c r="I132" s="234"/>
      <c r="J132" s="227"/>
      <c r="K132" s="236"/>
      <c r="L132" s="236"/>
      <c r="M132" s="236"/>
      <c r="N132" s="237"/>
      <c r="O132" s="235"/>
      <c r="P132" s="235"/>
      <c r="Q132" s="235"/>
      <c r="R132" s="36"/>
      <c r="S132" s="33"/>
    </row>
    <row r="133" spans="2:19" ht="15" customHeight="1">
      <c r="B133" s="293" t="s">
        <v>967</v>
      </c>
      <c r="C133" s="174"/>
      <c r="D133" s="273"/>
      <c r="F133" s="332"/>
      <c r="G133" s="333"/>
      <c r="H133" s="334"/>
      <c r="I133" s="334"/>
      <c r="J133" s="335"/>
      <c r="K133" s="336"/>
      <c r="L133" s="336"/>
      <c r="M133" s="336"/>
      <c r="N133" s="328"/>
      <c r="O133" s="329"/>
      <c r="P133" s="329"/>
      <c r="Q133" s="329"/>
      <c r="R133" s="337"/>
      <c r="S133" s="33"/>
    </row>
    <row r="134" spans="2:19" ht="21.6" customHeight="1">
      <c r="B134" s="287" t="s">
        <v>166</v>
      </c>
      <c r="C134" s="178"/>
      <c r="D134" s="273"/>
      <c r="F134" s="332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37"/>
      <c r="S134" s="33"/>
    </row>
    <row r="135" spans="2:19" ht="15" customHeight="1">
      <c r="B135" s="287" t="s">
        <v>167</v>
      </c>
      <c r="C135" s="178"/>
      <c r="D135" s="273"/>
      <c r="F135" s="332"/>
      <c r="G135" s="38"/>
      <c r="H135" s="38"/>
      <c r="I135" s="38"/>
      <c r="J135" s="38"/>
      <c r="K135" s="38"/>
      <c r="L135" s="38"/>
      <c r="M135" s="38"/>
      <c r="N135" s="328"/>
      <c r="O135" s="329"/>
      <c r="P135" s="329"/>
      <c r="Q135" s="332"/>
      <c r="R135" s="337"/>
      <c r="S135" s="33"/>
    </row>
    <row r="136" spans="2:19" ht="15" customHeight="1">
      <c r="B136" s="287" t="s">
        <v>168</v>
      </c>
      <c r="C136" s="174"/>
      <c r="D136" s="299"/>
      <c r="F136" s="332"/>
      <c r="G136" s="330"/>
      <c r="H136" s="330"/>
      <c r="I136" s="330"/>
      <c r="J136" s="330"/>
      <c r="K136" s="330"/>
      <c r="L136" s="330"/>
      <c r="M136" s="330"/>
      <c r="N136" s="331"/>
      <c r="O136" s="223"/>
      <c r="P136" s="223"/>
      <c r="Q136" s="332"/>
      <c r="R136" s="337"/>
      <c r="S136" s="33"/>
    </row>
    <row r="137" spans="2:19" ht="15" customHeight="1">
      <c r="B137" s="287" t="s">
        <v>172</v>
      </c>
      <c r="C137" s="174"/>
      <c r="D137" s="293"/>
      <c r="F137" s="332"/>
      <c r="G137" s="338"/>
      <c r="H137" s="379"/>
      <c r="I137" s="379"/>
      <c r="J137" s="379"/>
      <c r="K137" s="379"/>
      <c r="L137" s="379"/>
      <c r="M137" s="379"/>
      <c r="N137" s="379"/>
      <c r="O137" s="379"/>
      <c r="P137" s="256"/>
      <c r="Q137" s="332"/>
      <c r="R137" s="337"/>
      <c r="S137" s="33"/>
    </row>
    <row r="138" spans="2:19" ht="15" customHeight="1">
      <c r="B138" s="287" t="s">
        <v>173</v>
      </c>
      <c r="C138" s="174"/>
      <c r="D138" s="273"/>
      <c r="F138" s="332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2"/>
      <c r="R138" s="337"/>
      <c r="S138" s="33"/>
    </row>
    <row r="139" spans="2:19" ht="15" customHeight="1">
      <c r="B139" s="287" t="s">
        <v>174</v>
      </c>
      <c r="C139" s="174"/>
      <c r="D139" s="273"/>
      <c r="F139" s="332"/>
      <c r="G139" s="339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337"/>
      <c r="S139" s="33"/>
    </row>
    <row r="140" spans="2:19" ht="15" customHeight="1">
      <c r="B140" s="287" t="s">
        <v>472</v>
      </c>
      <c r="C140" s="178"/>
      <c r="D140" s="299"/>
      <c r="F140" s="238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38"/>
      <c r="R140" s="340"/>
      <c r="S140" s="33"/>
    </row>
    <row r="141" spans="2:19" ht="15" customHeight="1">
      <c r="B141" s="287" t="s">
        <v>474</v>
      </c>
      <c r="C141" s="178"/>
      <c r="D141" s="293"/>
      <c r="F141" s="238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38"/>
      <c r="R141" s="340"/>
      <c r="S141" s="33"/>
    </row>
    <row r="142" spans="2:19" ht="24.95" customHeight="1">
      <c r="B142" s="287" t="s">
        <v>476</v>
      </c>
      <c r="C142" s="174"/>
      <c r="D142" s="273"/>
      <c r="F142" s="238"/>
      <c r="G142" s="321"/>
      <c r="H142" s="370"/>
      <c r="I142" s="370"/>
      <c r="J142" s="370"/>
      <c r="K142" s="370"/>
      <c r="L142" s="370"/>
      <c r="M142" s="370"/>
      <c r="N142" s="370"/>
      <c r="O142" s="370"/>
      <c r="P142" s="257"/>
      <c r="Q142" s="238"/>
      <c r="R142" s="340"/>
      <c r="S142" s="33"/>
    </row>
    <row r="143" spans="2:19" ht="24.95" customHeight="1">
      <c r="B143" s="287" t="s">
        <v>478</v>
      </c>
      <c r="C143" s="174"/>
      <c r="D143" s="273"/>
      <c r="F143" s="238"/>
      <c r="G143" s="321"/>
      <c r="H143" s="370"/>
      <c r="I143" s="370"/>
      <c r="J143" s="370"/>
      <c r="K143" s="370"/>
      <c r="L143" s="370"/>
      <c r="M143" s="370"/>
      <c r="N143" s="370"/>
      <c r="O143" s="370"/>
      <c r="P143" s="257"/>
      <c r="Q143" s="238"/>
      <c r="R143" s="340"/>
      <c r="S143" s="33"/>
    </row>
    <row r="144" spans="2:19" ht="24.95" customHeight="1">
      <c r="B144" s="287" t="s">
        <v>480</v>
      </c>
      <c r="C144" s="174"/>
      <c r="D144" s="299"/>
      <c r="F144" s="238"/>
      <c r="G144" s="321"/>
      <c r="H144" s="341"/>
      <c r="I144" s="233"/>
      <c r="J144" s="233"/>
      <c r="K144" s="233"/>
      <c r="L144" s="233"/>
      <c r="M144" s="233"/>
      <c r="N144" s="233"/>
      <c r="O144" s="233"/>
      <c r="P144" s="233"/>
      <c r="Q144" s="238"/>
      <c r="R144" s="340"/>
      <c r="S144" s="33"/>
    </row>
    <row r="145" spans="2:19" ht="24.95" customHeight="1">
      <c r="B145" s="287" t="s">
        <v>482</v>
      </c>
      <c r="C145" s="174"/>
      <c r="D145" s="293"/>
      <c r="F145" s="238"/>
      <c r="G145" s="371"/>
      <c r="H145" s="371"/>
      <c r="I145" s="371"/>
      <c r="J145" s="371"/>
      <c r="K145" s="371"/>
      <c r="L145" s="371"/>
      <c r="M145" s="371"/>
      <c r="N145" s="228"/>
      <c r="O145" s="228"/>
      <c r="P145" s="252"/>
      <c r="Q145" s="238"/>
      <c r="R145" s="340"/>
      <c r="S145" s="33"/>
    </row>
    <row r="146" spans="2:19" ht="24.95" customHeight="1">
      <c r="B146" s="292"/>
      <c r="C146" s="178"/>
      <c r="D146" s="273"/>
      <c r="F146" s="238"/>
      <c r="G146" s="233"/>
      <c r="H146" s="233"/>
      <c r="I146" s="232"/>
      <c r="J146" s="321"/>
      <c r="K146" s="248"/>
      <c r="L146" s="232"/>
      <c r="M146" s="321"/>
      <c r="N146" s="248"/>
      <c r="O146" s="233"/>
      <c r="P146" s="233"/>
      <c r="Q146" s="238"/>
      <c r="R146" s="340"/>
      <c r="S146" s="33"/>
    </row>
    <row r="147" spans="2:19" ht="24.95" customHeight="1">
      <c r="B147" s="293" t="s">
        <v>968</v>
      </c>
      <c r="C147" s="178"/>
      <c r="D147" s="273"/>
      <c r="F147" s="238"/>
      <c r="G147" s="368"/>
      <c r="H147" s="368"/>
      <c r="I147" s="369"/>
      <c r="J147" s="369"/>
      <c r="K147" s="369"/>
      <c r="L147" s="369"/>
      <c r="M147" s="369"/>
      <c r="N147" s="369"/>
      <c r="O147" s="369"/>
      <c r="P147" s="258"/>
      <c r="Q147" s="238"/>
      <c r="R147" s="340"/>
      <c r="S147" s="33"/>
    </row>
    <row r="148" spans="2:19" ht="24.95" customHeight="1">
      <c r="B148" s="287" t="s">
        <v>178</v>
      </c>
      <c r="C148" s="174"/>
      <c r="D148" s="273"/>
      <c r="F148" s="238"/>
      <c r="G148" s="368"/>
      <c r="H148" s="368"/>
      <c r="I148" s="369"/>
      <c r="J148" s="369"/>
      <c r="K148" s="369"/>
      <c r="L148" s="369"/>
      <c r="M148" s="369"/>
      <c r="N148" s="369"/>
      <c r="O148" s="369"/>
      <c r="P148" s="259"/>
      <c r="Q148" s="238"/>
      <c r="R148" s="340"/>
      <c r="S148" s="33"/>
    </row>
    <row r="149" spans="2:19" ht="24.95" customHeight="1">
      <c r="B149" s="287" t="s">
        <v>179</v>
      </c>
      <c r="C149" s="174"/>
      <c r="D149" s="273"/>
      <c r="F149" s="238"/>
      <c r="G149" s="368"/>
      <c r="H149" s="368"/>
      <c r="I149" s="369"/>
      <c r="J149" s="369"/>
      <c r="K149" s="369"/>
      <c r="L149" s="369"/>
      <c r="M149" s="369"/>
      <c r="N149" s="369"/>
      <c r="O149" s="369"/>
      <c r="P149" s="258"/>
      <c r="Q149" s="342"/>
      <c r="R149" s="340"/>
      <c r="S149" s="33"/>
    </row>
    <row r="150" spans="2:19" ht="24.95" customHeight="1">
      <c r="B150" s="287" t="s">
        <v>180</v>
      </c>
      <c r="C150" s="174"/>
      <c r="D150" s="273"/>
      <c r="F150" s="238"/>
      <c r="G150" s="255"/>
      <c r="H150" s="242"/>
      <c r="I150" s="376"/>
      <c r="J150" s="376"/>
      <c r="K150" s="246"/>
      <c r="L150" s="233"/>
      <c r="M150" s="233"/>
      <c r="N150" s="233"/>
      <c r="O150" s="251"/>
      <c r="P150" s="251"/>
      <c r="Q150" s="343"/>
      <c r="R150" s="340"/>
      <c r="S150" s="33"/>
    </row>
    <row r="151" spans="2:19" ht="24.95" customHeight="1">
      <c r="B151" s="287" t="s">
        <v>184</v>
      </c>
      <c r="C151" s="178"/>
      <c r="D151" s="273"/>
      <c r="F151" s="238"/>
      <c r="G151" s="255"/>
      <c r="H151" s="255"/>
      <c r="I151" s="242"/>
      <c r="J151" s="248"/>
      <c r="K151" s="244"/>
      <c r="L151" s="233"/>
      <c r="M151" s="233"/>
      <c r="N151" s="233"/>
      <c r="O151" s="251"/>
      <c r="P151" s="251"/>
      <c r="Q151" s="343"/>
      <c r="R151" s="340"/>
      <c r="S151" s="33"/>
    </row>
    <row r="152" spans="2:19" ht="24.95" customHeight="1">
      <c r="B152" s="287" t="s">
        <v>185</v>
      </c>
      <c r="C152" s="174"/>
      <c r="D152" s="273"/>
      <c r="F152" s="238"/>
      <c r="G152" s="344"/>
      <c r="H152" s="378"/>
      <c r="I152" s="378"/>
      <c r="J152" s="378"/>
      <c r="K152" s="378"/>
      <c r="L152" s="378"/>
      <c r="M152" s="378"/>
      <c r="N152" s="378"/>
      <c r="O152" s="378"/>
      <c r="P152" s="253"/>
      <c r="Q152" s="343"/>
      <c r="R152" s="340"/>
      <c r="S152" s="33"/>
    </row>
    <row r="153" spans="2:19" ht="24.95" customHeight="1">
      <c r="B153" s="287" t="s">
        <v>186</v>
      </c>
      <c r="C153" s="174"/>
      <c r="D153" s="299"/>
      <c r="F153" s="238"/>
      <c r="G153" s="321"/>
      <c r="H153" s="370"/>
      <c r="I153" s="370"/>
      <c r="J153" s="370"/>
      <c r="K153" s="370"/>
      <c r="L153" s="370"/>
      <c r="M153" s="370"/>
      <c r="N153" s="370"/>
      <c r="O153" s="370"/>
      <c r="P153" s="260"/>
      <c r="Q153" s="343"/>
      <c r="R153" s="340"/>
      <c r="S153" s="33"/>
    </row>
    <row r="154" spans="2:19" ht="24.95" customHeight="1">
      <c r="B154" s="287" t="s">
        <v>484</v>
      </c>
      <c r="C154" s="174"/>
      <c r="D154" s="293"/>
      <c r="F154" s="238"/>
      <c r="G154" s="321"/>
      <c r="H154" s="370"/>
      <c r="I154" s="370"/>
      <c r="J154" s="370"/>
      <c r="K154" s="370"/>
      <c r="L154" s="370"/>
      <c r="M154" s="370"/>
      <c r="N154" s="370"/>
      <c r="O154" s="370"/>
      <c r="P154" s="260"/>
      <c r="Q154" s="343"/>
      <c r="R154" s="340"/>
      <c r="S154" s="33"/>
    </row>
    <row r="155" spans="2:19" ht="24.95" customHeight="1">
      <c r="B155" s="287" t="s">
        <v>486</v>
      </c>
      <c r="C155" s="174"/>
      <c r="D155" s="273"/>
      <c r="F155" s="238"/>
      <c r="G155" s="321"/>
      <c r="H155" s="370"/>
      <c r="I155" s="370"/>
      <c r="J155" s="370"/>
      <c r="K155" s="370"/>
      <c r="L155" s="370"/>
      <c r="M155" s="370"/>
      <c r="N155" s="370"/>
      <c r="O155" s="370"/>
      <c r="P155" s="260"/>
      <c r="Q155" s="343"/>
      <c r="R155" s="340"/>
      <c r="S155" s="33"/>
    </row>
    <row r="156" spans="2:19" ht="24.95" customHeight="1">
      <c r="B156" s="287" t="s">
        <v>488</v>
      </c>
      <c r="C156" s="178"/>
      <c r="D156" s="299"/>
      <c r="F156" s="238"/>
      <c r="G156" s="240"/>
      <c r="H156" s="240"/>
      <c r="I156" s="241"/>
      <c r="J156" s="241"/>
      <c r="K156" s="241"/>
      <c r="L156" s="241"/>
      <c r="M156" s="243"/>
      <c r="N156" s="243"/>
      <c r="O156" s="233"/>
      <c r="P156" s="233"/>
      <c r="Q156" s="343"/>
      <c r="R156" s="340"/>
      <c r="S156" s="33"/>
    </row>
    <row r="157" spans="2:19" ht="24.95" customHeight="1">
      <c r="B157" s="287" t="s">
        <v>490</v>
      </c>
      <c r="C157" s="178"/>
      <c r="D157" s="299"/>
      <c r="F157" s="238"/>
      <c r="G157" s="321"/>
      <c r="H157" s="370"/>
      <c r="I157" s="370"/>
      <c r="J157" s="370"/>
      <c r="K157" s="370"/>
      <c r="L157" s="370"/>
      <c r="M157" s="370"/>
      <c r="N157" s="370"/>
      <c r="O157" s="370"/>
      <c r="P157" s="260"/>
      <c r="Q157" s="343"/>
      <c r="R157" s="340"/>
      <c r="S157" s="33"/>
    </row>
    <row r="158" spans="2:19" ht="24.95" customHeight="1">
      <c r="B158" s="287" t="s">
        <v>492</v>
      </c>
      <c r="C158" s="178"/>
      <c r="D158" s="293"/>
      <c r="F158" s="238"/>
      <c r="G158" s="321"/>
      <c r="H158" s="370"/>
      <c r="I158" s="370"/>
      <c r="J158" s="370"/>
      <c r="K158" s="370"/>
      <c r="L158" s="370"/>
      <c r="M158" s="370"/>
      <c r="N158" s="370"/>
      <c r="O158" s="370"/>
      <c r="P158" s="260"/>
      <c r="Q158" s="343"/>
      <c r="R158" s="340"/>
      <c r="S158" s="33"/>
    </row>
    <row r="159" spans="2:19" ht="24.95" customHeight="1">
      <c r="B159" s="287" t="s">
        <v>494</v>
      </c>
      <c r="C159" s="178"/>
      <c r="D159" s="273"/>
      <c r="F159" s="238"/>
      <c r="G159" s="321"/>
      <c r="H159" s="370"/>
      <c r="I159" s="370"/>
      <c r="J159" s="370"/>
      <c r="K159" s="370"/>
      <c r="L159" s="370"/>
      <c r="M159" s="370"/>
      <c r="N159" s="370"/>
      <c r="O159" s="370"/>
      <c r="P159" s="260"/>
      <c r="Q159" s="343"/>
      <c r="R159" s="340"/>
      <c r="S159" s="33"/>
    </row>
    <row r="160" spans="2:19" ht="24.95" customHeight="1">
      <c r="B160" s="292"/>
      <c r="C160" s="178"/>
      <c r="D160" s="273"/>
      <c r="F160" s="238"/>
      <c r="G160" s="240"/>
      <c r="H160" s="240"/>
      <c r="I160" s="241"/>
      <c r="J160" s="241"/>
      <c r="K160" s="241"/>
      <c r="L160" s="241"/>
      <c r="M160" s="243"/>
      <c r="N160" s="243"/>
      <c r="O160" s="245"/>
      <c r="P160" s="245"/>
      <c r="Q160" s="343"/>
      <c r="R160" s="340"/>
      <c r="S160" s="33"/>
    </row>
    <row r="161" spans="2:19" ht="24.95" customHeight="1">
      <c r="B161" s="293" t="s">
        <v>969</v>
      </c>
      <c r="C161" s="178"/>
      <c r="D161" s="273"/>
      <c r="F161" s="238"/>
      <c r="G161" s="321"/>
      <c r="H161" s="370"/>
      <c r="I161" s="370"/>
      <c r="J161" s="370"/>
      <c r="K161" s="370"/>
      <c r="L161" s="370"/>
      <c r="M161" s="370"/>
      <c r="N161" s="370"/>
      <c r="O161" s="370"/>
      <c r="P161" s="260"/>
      <c r="Q161" s="343"/>
      <c r="R161" s="340"/>
      <c r="S161" s="33"/>
    </row>
    <row r="162" spans="2:19" ht="24.95" customHeight="1">
      <c r="B162" s="287" t="s">
        <v>190</v>
      </c>
      <c r="C162" s="178"/>
      <c r="D162" s="273"/>
      <c r="F162" s="238"/>
      <c r="G162" s="321"/>
      <c r="H162" s="370"/>
      <c r="I162" s="370"/>
      <c r="J162" s="370"/>
      <c r="K162" s="370"/>
      <c r="L162" s="370"/>
      <c r="M162" s="370"/>
      <c r="N162" s="370"/>
      <c r="O162" s="370"/>
      <c r="P162" s="260"/>
      <c r="Q162" s="343"/>
      <c r="R162" s="340"/>
      <c r="S162" s="33"/>
    </row>
    <row r="163" spans="2:19" ht="24.95" customHeight="1">
      <c r="B163" s="287" t="s">
        <v>191</v>
      </c>
      <c r="C163" s="178"/>
      <c r="D163" s="273"/>
      <c r="F163" s="238"/>
      <c r="G163" s="321"/>
      <c r="H163" s="370"/>
      <c r="I163" s="370"/>
      <c r="J163" s="370"/>
      <c r="K163" s="370"/>
      <c r="L163" s="370"/>
      <c r="M163" s="370"/>
      <c r="N163" s="370"/>
      <c r="O163" s="370"/>
      <c r="P163" s="260"/>
      <c r="Q163" s="343"/>
      <c r="R163" s="340"/>
      <c r="S163" s="33"/>
    </row>
    <row r="164" spans="2:19" ht="15" customHeight="1">
      <c r="B164" s="287" t="s">
        <v>192</v>
      </c>
      <c r="C164" s="178"/>
      <c r="D164" s="273"/>
      <c r="F164" s="238"/>
      <c r="G164" s="240"/>
      <c r="H164" s="240"/>
      <c r="I164" s="240"/>
      <c r="J164" s="240"/>
      <c r="K164" s="240"/>
      <c r="L164" s="240"/>
      <c r="M164" s="240"/>
      <c r="N164" s="245"/>
      <c r="O164" s="245"/>
      <c r="P164" s="245"/>
      <c r="Q164" s="343"/>
      <c r="R164" s="340"/>
      <c r="S164" s="33"/>
    </row>
    <row r="165" spans="2:19" ht="15" customHeight="1">
      <c r="B165" s="287" t="s">
        <v>196</v>
      </c>
      <c r="C165" s="178"/>
      <c r="D165" s="270"/>
      <c r="F165" s="238"/>
      <c r="G165" s="240"/>
      <c r="H165" s="240"/>
      <c r="I165" s="240"/>
      <c r="J165" s="240"/>
      <c r="K165" s="240"/>
      <c r="L165" s="240"/>
      <c r="M165" s="240"/>
      <c r="N165" s="245"/>
      <c r="O165" s="245"/>
      <c r="P165" s="245"/>
      <c r="Q165" s="343"/>
      <c r="R165" s="340"/>
      <c r="S165" s="33"/>
    </row>
    <row r="166" spans="2:19" ht="15" customHeight="1">
      <c r="B166" s="287" t="s">
        <v>197</v>
      </c>
      <c r="C166" s="178"/>
      <c r="D166" s="270"/>
      <c r="F166" s="238"/>
      <c r="G166" s="339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340"/>
      <c r="S166" s="33"/>
    </row>
    <row r="167" spans="2:19" ht="15" customHeight="1">
      <c r="B167" s="287" t="s">
        <v>198</v>
      </c>
      <c r="C167" s="178"/>
      <c r="D167" s="270"/>
      <c r="F167" s="238"/>
      <c r="G167" s="240"/>
      <c r="H167" s="240"/>
      <c r="I167" s="240"/>
      <c r="J167" s="240"/>
      <c r="K167" s="240"/>
      <c r="L167" s="240"/>
      <c r="M167" s="240"/>
      <c r="N167" s="239"/>
      <c r="O167" s="233"/>
      <c r="P167" s="233"/>
      <c r="Q167" s="343"/>
      <c r="R167" s="340"/>
      <c r="S167" s="33"/>
    </row>
    <row r="168" spans="2:19" ht="24.95" customHeight="1">
      <c r="B168" s="287" t="s">
        <v>202</v>
      </c>
      <c r="C168" s="178"/>
      <c r="D168" s="270"/>
      <c r="F168" s="238"/>
      <c r="G168" s="345"/>
      <c r="H168" s="370"/>
      <c r="I168" s="370"/>
      <c r="J168" s="370"/>
      <c r="K168" s="370"/>
      <c r="L168" s="370"/>
      <c r="M168" s="370"/>
      <c r="N168" s="370"/>
      <c r="O168" s="370"/>
      <c r="P168" s="257"/>
      <c r="Q168" s="343"/>
      <c r="R168" s="340"/>
      <c r="S168" s="33"/>
    </row>
    <row r="169" spans="2:19" ht="24.95" customHeight="1">
      <c r="B169" s="287" t="s">
        <v>203</v>
      </c>
      <c r="C169" s="178"/>
      <c r="D169" s="270"/>
      <c r="F169" s="238"/>
      <c r="G169" s="345"/>
      <c r="H169" s="370"/>
      <c r="I169" s="370"/>
      <c r="J169" s="370"/>
      <c r="K169" s="370"/>
      <c r="L169" s="370"/>
      <c r="M169" s="370"/>
      <c r="N169" s="370"/>
      <c r="O169" s="370"/>
      <c r="P169" s="257"/>
      <c r="Q169" s="343"/>
      <c r="R169" s="340"/>
      <c r="S169" s="33"/>
    </row>
    <row r="170" spans="2:19" ht="24.95" customHeight="1">
      <c r="B170" s="287" t="s">
        <v>204</v>
      </c>
      <c r="C170" s="178"/>
      <c r="D170" s="270"/>
      <c r="F170" s="238"/>
      <c r="G170" s="345"/>
      <c r="H170" s="376"/>
      <c r="I170" s="376"/>
      <c r="J170" s="376"/>
      <c r="K170" s="246"/>
      <c r="L170" s="246"/>
      <c r="M170" s="246"/>
      <c r="N170" s="246"/>
      <c r="O170" s="246"/>
      <c r="P170" s="246"/>
      <c r="Q170" s="343"/>
      <c r="R170" s="340"/>
      <c r="S170" s="33"/>
    </row>
    <row r="171" spans="2:19" ht="24.95" customHeight="1">
      <c r="B171" s="287" t="s">
        <v>208</v>
      </c>
      <c r="C171" s="178"/>
      <c r="D171" s="273"/>
      <c r="F171" s="238"/>
      <c r="G171" s="345"/>
      <c r="H171" s="375"/>
      <c r="I171" s="376"/>
      <c r="J171" s="376"/>
      <c r="K171" s="247"/>
      <c r="L171" s="247"/>
      <c r="M171" s="247"/>
      <c r="N171" s="247"/>
      <c r="O171" s="247"/>
      <c r="P171" s="247"/>
      <c r="Q171" s="343"/>
      <c r="R171" s="340"/>
      <c r="S171" s="33"/>
    </row>
    <row r="172" spans="2:19" ht="15.75" customHeight="1">
      <c r="B172" s="287" t="s">
        <v>209</v>
      </c>
      <c r="C172" s="174"/>
      <c r="D172" s="273"/>
      <c r="F172" s="238"/>
      <c r="G172" s="254"/>
      <c r="H172" s="254"/>
      <c r="I172" s="249"/>
      <c r="J172" s="249"/>
      <c r="K172" s="247"/>
      <c r="L172" s="232"/>
      <c r="M172" s="247"/>
      <c r="N172" s="247"/>
      <c r="O172" s="247"/>
      <c r="P172" s="247"/>
      <c r="Q172" s="343"/>
      <c r="R172" s="340"/>
      <c r="S172" s="33"/>
    </row>
    <row r="173" spans="2:19" ht="15.75" customHeight="1">
      <c r="B173" s="287" t="s">
        <v>210</v>
      </c>
      <c r="C173" s="174"/>
      <c r="D173" s="273"/>
      <c r="F173" s="238"/>
      <c r="G173" s="238"/>
      <c r="H173" s="238"/>
      <c r="I173" s="247"/>
      <c r="J173" s="247"/>
      <c r="K173" s="247"/>
      <c r="L173" s="238"/>
      <c r="M173" s="247"/>
      <c r="N173" s="247"/>
      <c r="O173" s="247"/>
      <c r="P173" s="247"/>
      <c r="Q173" s="343"/>
      <c r="R173" s="340"/>
      <c r="S173" s="33"/>
    </row>
    <row r="174" spans="2:19" ht="15.75" customHeight="1">
      <c r="B174" s="287" t="s">
        <v>214</v>
      </c>
      <c r="C174" s="178"/>
      <c r="D174" s="273"/>
      <c r="F174" s="238"/>
      <c r="G174" s="377"/>
      <c r="H174" s="377"/>
      <c r="I174" s="377"/>
      <c r="J174" s="377"/>
      <c r="K174" s="377"/>
      <c r="L174" s="377"/>
      <c r="M174" s="377"/>
      <c r="N174" s="377"/>
      <c r="O174" s="377"/>
      <c r="P174" s="377"/>
      <c r="Q174" s="377"/>
      <c r="R174" s="340"/>
      <c r="S174" s="33"/>
    </row>
    <row r="175" spans="2:19" ht="15.75" customHeight="1">
      <c r="B175" s="287" t="s">
        <v>215</v>
      </c>
      <c r="C175" s="178"/>
      <c r="D175" s="273"/>
      <c r="F175" s="238"/>
      <c r="G175" s="265"/>
      <c r="H175" s="265"/>
      <c r="I175" s="265"/>
      <c r="J175" s="247"/>
      <c r="K175" s="247"/>
      <c r="L175" s="238"/>
      <c r="M175" s="247"/>
      <c r="N175" s="247"/>
      <c r="O175" s="247"/>
      <c r="P175" s="247"/>
      <c r="Q175" s="343"/>
      <c r="R175" s="340"/>
      <c r="S175" s="33"/>
    </row>
    <row r="176" spans="2:19" ht="15.75" customHeight="1">
      <c r="B176" s="287" t="s">
        <v>216</v>
      </c>
      <c r="C176" s="174"/>
      <c r="D176" s="273"/>
      <c r="F176" s="238"/>
      <c r="G176" s="254"/>
      <c r="H176" s="265"/>
      <c r="I176" s="265"/>
      <c r="J176" s="247"/>
      <c r="K176" s="247"/>
      <c r="L176" s="238"/>
      <c r="M176" s="247"/>
      <c r="N176" s="247"/>
      <c r="O176" s="247"/>
      <c r="P176" s="247"/>
      <c r="Q176" s="343"/>
      <c r="R176" s="340"/>
      <c r="S176" s="33"/>
    </row>
    <row r="177" spans="2:19" ht="15.75" customHeight="1">
      <c r="B177" s="287" t="s">
        <v>220</v>
      </c>
      <c r="C177" s="174"/>
      <c r="D177" s="273"/>
      <c r="F177" s="238"/>
      <c r="G177" s="346"/>
      <c r="H177" s="238"/>
      <c r="I177" s="247"/>
      <c r="J177" s="247"/>
      <c r="K177" s="247"/>
      <c r="L177" s="238"/>
      <c r="M177" s="247"/>
      <c r="N177" s="247"/>
      <c r="O177" s="247"/>
      <c r="P177" s="247"/>
      <c r="Q177" s="343"/>
      <c r="R177" s="340"/>
      <c r="S177" s="33"/>
    </row>
    <row r="178" spans="2:19" ht="15" customHeight="1">
      <c r="B178" s="287" t="s">
        <v>221</v>
      </c>
      <c r="C178" s="174"/>
      <c r="D178" s="280"/>
      <c r="F178" s="232"/>
      <c r="G178" s="232"/>
      <c r="H178" s="232"/>
      <c r="I178" s="232"/>
      <c r="J178" s="232"/>
      <c r="K178" s="232"/>
      <c r="L178" s="232"/>
      <c r="M178" s="232"/>
      <c r="N178" s="340"/>
      <c r="O178" s="246"/>
      <c r="P178" s="232"/>
      <c r="Q178" s="232"/>
      <c r="R178" s="232"/>
    </row>
    <row r="179" spans="2:19" ht="15" customHeight="1">
      <c r="B179" s="287" t="s">
        <v>222</v>
      </c>
      <c r="C179" s="174"/>
      <c r="D179" s="280"/>
      <c r="F179" s="238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340"/>
      <c r="S179" s="33"/>
    </row>
    <row r="180" spans="2:19" ht="15" customHeight="1">
      <c r="B180" s="287" t="s">
        <v>498</v>
      </c>
      <c r="C180" s="178"/>
      <c r="D180" s="280"/>
      <c r="F180" s="238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340"/>
      <c r="S180" s="33"/>
    </row>
    <row r="181" spans="2:19" ht="15" customHeight="1">
      <c r="B181" s="287" t="s">
        <v>497</v>
      </c>
      <c r="C181" s="178"/>
      <c r="D181" s="273"/>
      <c r="F181" s="30"/>
      <c r="R181" s="36"/>
      <c r="S181" s="33"/>
    </row>
    <row r="182" spans="2:19" ht="15" customHeight="1">
      <c r="B182" s="287" t="s">
        <v>500</v>
      </c>
      <c r="C182" s="174"/>
      <c r="D182" s="273"/>
      <c r="F182" s="30"/>
      <c r="R182" s="36"/>
      <c r="S182" s="33"/>
    </row>
    <row r="183" spans="2:19" ht="15" customHeight="1">
      <c r="B183" s="287" t="s">
        <v>502</v>
      </c>
      <c r="C183" s="174"/>
      <c r="D183" s="273"/>
      <c r="F183" s="30"/>
      <c r="R183" s="36"/>
      <c r="S183" s="33"/>
    </row>
    <row r="184" spans="2:19">
      <c r="B184" s="287" t="s">
        <v>504</v>
      </c>
      <c r="C184" s="174"/>
      <c r="D184" s="273"/>
    </row>
    <row r="185" spans="2:19">
      <c r="B185" s="287" t="s">
        <v>506</v>
      </c>
      <c r="C185" s="174"/>
      <c r="D185" s="273"/>
    </row>
    <row r="186" spans="2:19">
      <c r="B186" s="287" t="s">
        <v>508</v>
      </c>
      <c r="C186" s="178"/>
      <c r="D186" s="273"/>
    </row>
    <row r="187" spans="2:19">
      <c r="B187" s="287" t="s">
        <v>510</v>
      </c>
      <c r="C187" s="178"/>
      <c r="D187" s="299"/>
    </row>
    <row r="188" spans="2:19">
      <c r="B188" s="287" t="s">
        <v>512</v>
      </c>
      <c r="C188" s="174"/>
      <c r="D188" s="293"/>
    </row>
    <row r="189" spans="2:19">
      <c r="B189" s="287" t="s">
        <v>514</v>
      </c>
      <c r="C189" s="174"/>
      <c r="D189" s="273"/>
    </row>
    <row r="190" spans="2:19">
      <c r="B190" s="287" t="s">
        <v>516</v>
      </c>
      <c r="C190" s="174"/>
      <c r="D190" s="273"/>
    </row>
    <row r="191" spans="2:19" s="24" customFormat="1">
      <c r="B191" s="287" t="s">
        <v>518</v>
      </c>
      <c r="C191" s="178"/>
      <c r="D191" s="273"/>
    </row>
    <row r="192" spans="2:19" s="217" customFormat="1">
      <c r="B192" s="287" t="s">
        <v>520</v>
      </c>
      <c r="C192" s="174"/>
      <c r="D192" s="273"/>
    </row>
    <row r="193" spans="2:4">
      <c r="B193" s="287" t="s">
        <v>522</v>
      </c>
      <c r="C193" s="174"/>
      <c r="D193" s="273"/>
    </row>
    <row r="194" spans="2:4">
      <c r="B194" s="287" t="s">
        <v>524</v>
      </c>
      <c r="C194" s="319"/>
      <c r="D194" s="269"/>
    </row>
    <row r="195" spans="2:4">
      <c r="B195" s="287" t="s">
        <v>526</v>
      </c>
      <c r="C195" s="319"/>
      <c r="D195" s="269"/>
    </row>
    <row r="196" spans="2:4" ht="15.75" thickBot="1">
      <c r="B196" s="287" t="s">
        <v>528</v>
      </c>
      <c r="C196" s="304"/>
      <c r="D196" s="271"/>
    </row>
    <row r="197" spans="2:4">
      <c r="B197" s="287" t="s">
        <v>530</v>
      </c>
      <c r="C197" s="178"/>
      <c r="D197" s="273"/>
    </row>
    <row r="198" spans="2:4">
      <c r="B198" s="292"/>
      <c r="C198" s="178"/>
      <c r="D198" s="273"/>
    </row>
    <row r="199" spans="2:4">
      <c r="B199" s="293" t="s">
        <v>970</v>
      </c>
      <c r="C199" s="178"/>
      <c r="D199" s="299"/>
    </row>
    <row r="200" spans="2:4">
      <c r="B200" s="287" t="s">
        <v>226</v>
      </c>
      <c r="C200" s="178"/>
      <c r="D200" s="293"/>
    </row>
    <row r="201" spans="2:4">
      <c r="B201" s="287" t="s">
        <v>227</v>
      </c>
      <c r="C201" s="174"/>
      <c r="D201" s="273"/>
    </row>
    <row r="202" spans="2:4">
      <c r="B202" s="287" t="s">
        <v>228</v>
      </c>
      <c r="C202" s="174"/>
      <c r="D202" s="273"/>
    </row>
    <row r="203" spans="2:4">
      <c r="B203" s="287" t="s">
        <v>232</v>
      </c>
      <c r="C203" s="302"/>
      <c r="D203" s="273"/>
    </row>
    <row r="204" spans="2:4">
      <c r="B204" s="287" t="s">
        <v>233</v>
      </c>
      <c r="C204" s="306"/>
      <c r="D204" s="273"/>
    </row>
    <row r="205" spans="2:4">
      <c r="B205" s="287" t="s">
        <v>234</v>
      </c>
      <c r="C205" s="302"/>
      <c r="D205" s="273"/>
    </row>
    <row r="206" spans="2:4">
      <c r="B206" s="287" t="s">
        <v>238</v>
      </c>
      <c r="C206" s="293"/>
      <c r="D206" s="273"/>
    </row>
    <row r="207" spans="2:4">
      <c r="B207" s="287" t="s">
        <v>239</v>
      </c>
      <c r="C207" s="303"/>
      <c r="D207" s="299"/>
    </row>
    <row r="208" spans="2:4">
      <c r="B208" s="287" t="s">
        <v>240</v>
      </c>
      <c r="C208" s="303"/>
      <c r="D208" s="293"/>
    </row>
    <row r="209" spans="2:4">
      <c r="B209" s="287" t="s">
        <v>244</v>
      </c>
      <c r="C209" s="303"/>
      <c r="D209" s="273"/>
    </row>
    <row r="210" spans="2:4">
      <c r="B210" s="287" t="s">
        <v>245</v>
      </c>
      <c r="C210" s="193"/>
      <c r="D210" s="273"/>
    </row>
    <row r="211" spans="2:4">
      <c r="B211" s="287" t="s">
        <v>246</v>
      </c>
      <c r="C211" s="302"/>
      <c r="D211" s="273"/>
    </row>
    <row r="212" spans="2:4">
      <c r="B212" s="287" t="s">
        <v>532</v>
      </c>
      <c r="C212" s="308"/>
      <c r="D212" s="299"/>
    </row>
    <row r="213" spans="2:4">
      <c r="B213" s="287" t="s">
        <v>534</v>
      </c>
      <c r="C213" s="307"/>
      <c r="D213" s="293"/>
    </row>
    <row r="214" spans="2:4">
      <c r="B214" s="287" t="s">
        <v>536</v>
      </c>
      <c r="C214" s="293"/>
      <c r="D214" s="273"/>
    </row>
    <row r="215" spans="2:4">
      <c r="B215" s="287" t="s">
        <v>538</v>
      </c>
      <c r="C215" s="174"/>
      <c r="D215" s="273"/>
    </row>
    <row r="216" spans="2:4">
      <c r="B216" s="287" t="s">
        <v>540</v>
      </c>
      <c r="C216" s="302"/>
      <c r="D216" s="273"/>
    </row>
    <row r="217" spans="2:4">
      <c r="B217" s="287" t="s">
        <v>542</v>
      </c>
      <c r="C217" s="293"/>
      <c r="D217" s="273"/>
    </row>
    <row r="218" spans="2:4">
      <c r="B218" s="287" t="s">
        <v>544</v>
      </c>
      <c r="C218" s="174"/>
      <c r="D218" s="273"/>
    </row>
    <row r="219" spans="2:4">
      <c r="B219" s="287" t="s">
        <v>546</v>
      </c>
      <c r="C219" s="174"/>
      <c r="D219" s="299"/>
    </row>
    <row r="220" spans="2:4">
      <c r="B220" s="287" t="s">
        <v>548</v>
      </c>
      <c r="C220" s="302"/>
      <c r="D220" s="293"/>
    </row>
    <row r="221" spans="2:4">
      <c r="B221" s="287" t="s">
        <v>550</v>
      </c>
      <c r="C221" s="293"/>
      <c r="D221" s="273"/>
    </row>
    <row r="222" spans="2:4">
      <c r="B222" s="287" t="s">
        <v>552</v>
      </c>
      <c r="C222" s="178"/>
      <c r="D222" s="273"/>
    </row>
    <row r="223" spans="2:4">
      <c r="B223" s="287" t="s">
        <v>554</v>
      </c>
      <c r="C223" s="302"/>
      <c r="D223" s="299"/>
    </row>
    <row r="224" spans="2:4">
      <c r="B224" s="292"/>
      <c r="C224" s="293"/>
      <c r="D224" s="293"/>
    </row>
    <row r="225" spans="2:4">
      <c r="B225" s="293" t="s">
        <v>971</v>
      </c>
      <c r="C225" s="178"/>
      <c r="D225" s="273"/>
    </row>
    <row r="226" spans="2:4">
      <c r="B226" s="287" t="s">
        <v>250</v>
      </c>
      <c r="C226" s="178"/>
      <c r="D226" s="286"/>
    </row>
    <row r="227" spans="2:4">
      <c r="B227" s="287" t="s">
        <v>251</v>
      </c>
      <c r="C227" s="174"/>
    </row>
    <row r="228" spans="2:4">
      <c r="B228" s="287" t="s">
        <v>252</v>
      </c>
      <c r="C228" s="302"/>
    </row>
    <row r="229" spans="2:4">
      <c r="B229" s="287" t="s">
        <v>256</v>
      </c>
      <c r="C229" s="293"/>
    </row>
    <row r="230" spans="2:4">
      <c r="B230" s="287" t="s">
        <v>257</v>
      </c>
      <c r="C230" s="178"/>
    </row>
    <row r="231" spans="2:4">
      <c r="B231" s="287" t="s">
        <v>258</v>
      </c>
      <c r="C231" s="178"/>
    </row>
    <row r="232" spans="2:4">
      <c r="B232" s="287" t="s">
        <v>556</v>
      </c>
      <c r="C232" s="178"/>
    </row>
    <row r="233" spans="2:4">
      <c r="B233" s="287" t="s">
        <v>558</v>
      </c>
      <c r="C233" s="174"/>
    </row>
    <row r="234" spans="2:4">
      <c r="B234" s="287" t="s">
        <v>560</v>
      </c>
      <c r="C234" s="174"/>
    </row>
    <row r="235" spans="2:4">
      <c r="B235" s="287" t="s">
        <v>562</v>
      </c>
      <c r="C235" s="302"/>
    </row>
    <row r="236" spans="2:4">
      <c r="B236" s="287" t="s">
        <v>564</v>
      </c>
      <c r="C236" s="293"/>
    </row>
    <row r="237" spans="2:4">
      <c r="B237" s="287" t="s">
        <v>566</v>
      </c>
      <c r="C237" s="174"/>
    </row>
    <row r="238" spans="2:4">
      <c r="B238" s="292"/>
      <c r="C238" s="174"/>
    </row>
    <row r="239" spans="2:4">
      <c r="B239" s="293" t="s">
        <v>972</v>
      </c>
      <c r="C239" s="302"/>
    </row>
    <row r="240" spans="2:4">
      <c r="B240" s="287" t="s">
        <v>262</v>
      </c>
      <c r="C240" s="293"/>
    </row>
    <row r="241" spans="2:3">
      <c r="B241" s="287" t="s">
        <v>263</v>
      </c>
      <c r="C241" s="178"/>
    </row>
    <row r="242" spans="2:3">
      <c r="B242" s="287" t="s">
        <v>264</v>
      </c>
      <c r="C242" s="178"/>
    </row>
    <row r="243" spans="2:3">
      <c r="B243" s="287" t="s">
        <v>268</v>
      </c>
      <c r="C243" s="302"/>
    </row>
    <row r="244" spans="2:3">
      <c r="B244" s="287" t="s">
        <v>269</v>
      </c>
      <c r="C244" s="293"/>
    </row>
    <row r="245" spans="2:3">
      <c r="B245" s="287" t="s">
        <v>270</v>
      </c>
      <c r="C245" s="174"/>
    </row>
    <row r="246" spans="2:3">
      <c r="B246" s="287" t="s">
        <v>569</v>
      </c>
      <c r="C246" s="174"/>
    </row>
    <row r="247" spans="2:3">
      <c r="B247" s="287" t="s">
        <v>571</v>
      </c>
      <c r="C247" s="302"/>
    </row>
    <row r="248" spans="2:3">
      <c r="B248" s="287" t="s">
        <v>572</v>
      </c>
      <c r="C248" s="293"/>
    </row>
    <row r="249" spans="2:3">
      <c r="B249" s="287" t="s">
        <v>574</v>
      </c>
      <c r="C249" s="178"/>
    </row>
    <row r="250" spans="2:3">
      <c r="B250" s="287" t="s">
        <v>576</v>
      </c>
      <c r="C250" s="302"/>
    </row>
    <row r="251" spans="2:3">
      <c r="B251" s="287" t="s">
        <v>578</v>
      </c>
      <c r="C251" s="293"/>
    </row>
    <row r="252" spans="2:3">
      <c r="B252" s="292"/>
      <c r="C252" s="178"/>
    </row>
    <row r="253" spans="2:3">
      <c r="B253" s="293" t="s">
        <v>973</v>
      </c>
      <c r="C253" s="302"/>
    </row>
    <row r="254" spans="2:3">
      <c r="B254" s="287" t="s">
        <v>271</v>
      </c>
      <c r="C254" s="293"/>
    </row>
    <row r="255" spans="2:3">
      <c r="B255" s="287" t="s">
        <v>272</v>
      </c>
      <c r="C255" s="187"/>
    </row>
    <row r="256" spans="2:3">
      <c r="B256" s="287" t="s">
        <v>273</v>
      </c>
      <c r="C256" s="302"/>
    </row>
    <row r="257" spans="2:3">
      <c r="B257" s="287" t="s">
        <v>277</v>
      </c>
      <c r="C257" s="308"/>
    </row>
    <row r="258" spans="2:3">
      <c r="B258" s="287" t="s">
        <v>278</v>
      </c>
      <c r="C258" s="308"/>
    </row>
    <row r="259" spans="2:3">
      <c r="B259" s="287" t="s">
        <v>279</v>
      </c>
      <c r="C259" s="314"/>
    </row>
    <row r="260" spans="2:3">
      <c r="B260" s="287" t="s">
        <v>580</v>
      </c>
      <c r="C260" s="312"/>
    </row>
    <row r="261" spans="2:3">
      <c r="B261" s="287" t="s">
        <v>582</v>
      </c>
      <c r="C261" s="312"/>
    </row>
    <row r="262" spans="2:3">
      <c r="B262" s="287" t="s">
        <v>584</v>
      </c>
      <c r="C262" s="312"/>
    </row>
    <row r="263" spans="2:3">
      <c r="B263" s="287" t="s">
        <v>586</v>
      </c>
      <c r="C263" s="312"/>
    </row>
    <row r="264" spans="2:3">
      <c r="B264" s="287" t="s">
        <v>588</v>
      </c>
      <c r="C264" s="312"/>
    </row>
    <row r="265" spans="2:3">
      <c r="B265" s="287" t="s">
        <v>590</v>
      </c>
      <c r="C265" s="303"/>
    </row>
    <row r="266" spans="2:3">
      <c r="B266" s="292"/>
      <c r="C266" s="302"/>
    </row>
    <row r="267" spans="2:3">
      <c r="B267" s="293" t="s">
        <v>974</v>
      </c>
      <c r="C267" s="308"/>
    </row>
    <row r="268" spans="2:3">
      <c r="B268" s="287" t="s">
        <v>283</v>
      </c>
      <c r="C268" s="302"/>
    </row>
    <row r="269" spans="2:3">
      <c r="B269" s="287" t="s">
        <v>284</v>
      </c>
      <c r="C269" s="293"/>
    </row>
    <row r="270" spans="2:3">
      <c r="B270" s="287" t="s">
        <v>285</v>
      </c>
      <c r="C270" s="312"/>
    </row>
    <row r="271" spans="2:3">
      <c r="B271" s="287" t="s">
        <v>289</v>
      </c>
      <c r="C271" s="194"/>
    </row>
    <row r="272" spans="2:3">
      <c r="B272" s="287" t="s">
        <v>290</v>
      </c>
      <c r="C272" s="194"/>
    </row>
    <row r="273" spans="2:3" ht="15.75" thickBot="1">
      <c r="B273" s="287" t="s">
        <v>291</v>
      </c>
      <c r="C273" s="304"/>
    </row>
    <row r="274" spans="2:3">
      <c r="B274" s="287" t="s">
        <v>295</v>
      </c>
    </row>
    <row r="275" spans="2:3">
      <c r="B275" s="287" t="s">
        <v>296</v>
      </c>
    </row>
    <row r="276" spans="2:3">
      <c r="B276" s="287" t="s">
        <v>297</v>
      </c>
    </row>
    <row r="277" spans="2:3">
      <c r="B277" s="287" t="s">
        <v>301</v>
      </c>
    </row>
    <row r="278" spans="2:3">
      <c r="B278" s="287" t="s">
        <v>302</v>
      </c>
    </row>
    <row r="279" spans="2:3">
      <c r="B279" s="287" t="s">
        <v>303</v>
      </c>
    </row>
    <row r="280" spans="2:3">
      <c r="B280" s="287" t="s">
        <v>592</v>
      </c>
    </row>
    <row r="281" spans="2:3">
      <c r="B281" s="287" t="s">
        <v>594</v>
      </c>
    </row>
    <row r="282" spans="2:3">
      <c r="B282" s="287" t="s">
        <v>596</v>
      </c>
    </row>
    <row r="283" spans="2:3">
      <c r="B283" s="287" t="s">
        <v>598</v>
      </c>
    </row>
    <row r="284" spans="2:3">
      <c r="B284" s="287" t="s">
        <v>600</v>
      </c>
    </row>
    <row r="285" spans="2:3">
      <c r="B285" s="287" t="s">
        <v>602</v>
      </c>
    </row>
    <row r="286" spans="2:3">
      <c r="B286" s="287" t="s">
        <v>604</v>
      </c>
    </row>
    <row r="287" spans="2:3">
      <c r="B287" s="287" t="s">
        <v>606</v>
      </c>
    </row>
    <row r="288" spans="2:3">
      <c r="B288" s="287" t="s">
        <v>608</v>
      </c>
    </row>
    <row r="289" spans="2:2">
      <c r="B289" s="287" t="s">
        <v>610</v>
      </c>
    </row>
    <row r="290" spans="2:2">
      <c r="B290" s="287" t="s">
        <v>612</v>
      </c>
    </row>
    <row r="291" spans="2:2">
      <c r="B291" s="287" t="s">
        <v>614</v>
      </c>
    </row>
    <row r="292" spans="2:2">
      <c r="B292" s="292"/>
    </row>
    <row r="293" spans="2:2">
      <c r="B293" s="293" t="s">
        <v>975</v>
      </c>
    </row>
    <row r="294" spans="2:2">
      <c r="B294" s="287" t="s">
        <v>307</v>
      </c>
    </row>
    <row r="295" spans="2:2">
      <c r="B295" s="287" t="s">
        <v>308</v>
      </c>
    </row>
    <row r="296" spans="2:2">
      <c r="B296" s="287" t="s">
        <v>309</v>
      </c>
    </row>
    <row r="297" spans="2:2">
      <c r="B297" s="287" t="s">
        <v>310</v>
      </c>
    </row>
    <row r="298" spans="2:2">
      <c r="B298" s="287" t="s">
        <v>311</v>
      </c>
    </row>
    <row r="299" spans="2:2">
      <c r="B299" s="287" t="s">
        <v>312</v>
      </c>
    </row>
    <row r="300" spans="2:2">
      <c r="B300" s="287" t="s">
        <v>320</v>
      </c>
    </row>
    <row r="301" spans="2:2">
      <c r="B301" s="287" t="s">
        <v>319</v>
      </c>
    </row>
    <row r="302" spans="2:2">
      <c r="B302" s="287" t="s">
        <v>321</v>
      </c>
    </row>
    <row r="303" spans="2:2">
      <c r="B303" s="287" t="s">
        <v>616</v>
      </c>
    </row>
    <row r="304" spans="2:2">
      <c r="B304" s="287" t="s">
        <v>618</v>
      </c>
    </row>
    <row r="305" spans="2:2">
      <c r="B305" s="287" t="s">
        <v>620</v>
      </c>
    </row>
    <row r="306" spans="2:2">
      <c r="B306" s="287" t="s">
        <v>622</v>
      </c>
    </row>
    <row r="307" spans="2:2">
      <c r="B307" s="287" t="s">
        <v>624</v>
      </c>
    </row>
    <row r="308" spans="2:2">
      <c r="B308" s="287" t="s">
        <v>626</v>
      </c>
    </row>
    <row r="309" spans="2:2">
      <c r="B309" s="292"/>
    </row>
    <row r="310" spans="2:2">
      <c r="B310" s="293" t="s">
        <v>976</v>
      </c>
    </row>
    <row r="311" spans="2:2">
      <c r="B311" s="287" t="s">
        <v>322</v>
      </c>
    </row>
    <row r="312" spans="2:2">
      <c r="B312" s="287" t="s">
        <v>324</v>
      </c>
    </row>
    <row r="313" spans="2:2">
      <c r="B313" s="287" t="s">
        <v>326</v>
      </c>
    </row>
    <row r="314" spans="2:2">
      <c r="B314" s="287" t="s">
        <v>328</v>
      </c>
    </row>
    <row r="315" spans="2:2">
      <c r="B315" s="287" t="s">
        <v>330</v>
      </c>
    </row>
    <row r="316" spans="2:2">
      <c r="B316" s="287" t="s">
        <v>332</v>
      </c>
    </row>
    <row r="317" spans="2:2">
      <c r="B317" s="287" t="s">
        <v>334</v>
      </c>
    </row>
    <row r="318" spans="2:2">
      <c r="B318" s="287" t="s">
        <v>336</v>
      </c>
    </row>
    <row r="319" spans="2:2">
      <c r="B319" s="287" t="s">
        <v>338</v>
      </c>
    </row>
    <row r="320" spans="2:2">
      <c r="B320" s="287" t="s">
        <v>340</v>
      </c>
    </row>
    <row r="321" spans="2:2">
      <c r="B321" s="287" t="s">
        <v>342</v>
      </c>
    </row>
    <row r="322" spans="2:2">
      <c r="B322" s="287" t="s">
        <v>344</v>
      </c>
    </row>
    <row r="323" spans="2:2">
      <c r="B323" s="287" t="s">
        <v>628</v>
      </c>
    </row>
    <row r="324" spans="2:2">
      <c r="B324" s="287" t="s">
        <v>630</v>
      </c>
    </row>
    <row r="325" spans="2:2">
      <c r="B325" s="287" t="s">
        <v>632</v>
      </c>
    </row>
    <row r="326" spans="2:2">
      <c r="B326" s="287" t="s">
        <v>634</v>
      </c>
    </row>
    <row r="327" spans="2:2">
      <c r="B327" s="287" t="s">
        <v>636</v>
      </c>
    </row>
    <row r="328" spans="2:2">
      <c r="B328" s="287" t="s">
        <v>638</v>
      </c>
    </row>
    <row r="329" spans="2:2">
      <c r="B329" s="287" t="s">
        <v>640</v>
      </c>
    </row>
    <row r="330" spans="2:2">
      <c r="B330" s="287" t="s">
        <v>642</v>
      </c>
    </row>
    <row r="331" spans="2:2">
      <c r="B331" s="287" t="s">
        <v>644</v>
      </c>
    </row>
    <row r="332" spans="2:2">
      <c r="B332" s="287" t="s">
        <v>646</v>
      </c>
    </row>
    <row r="333" spans="2:2">
      <c r="B333" s="287" t="s">
        <v>648</v>
      </c>
    </row>
    <row r="334" spans="2:2">
      <c r="B334" s="287" t="s">
        <v>650</v>
      </c>
    </row>
    <row r="335" spans="2:2">
      <c r="B335" s="292"/>
    </row>
    <row r="336" spans="2:2">
      <c r="B336" s="293" t="s">
        <v>977</v>
      </c>
    </row>
    <row r="337" spans="2:2">
      <c r="B337" s="287" t="s">
        <v>346</v>
      </c>
    </row>
    <row r="338" spans="2:2">
      <c r="B338" s="287" t="s">
        <v>348</v>
      </c>
    </row>
    <row r="339" spans="2:2">
      <c r="B339" s="287" t="s">
        <v>350</v>
      </c>
    </row>
    <row r="340" spans="2:2">
      <c r="B340" s="287" t="s">
        <v>352</v>
      </c>
    </row>
    <row r="341" spans="2:2">
      <c r="B341" s="287" t="s">
        <v>354</v>
      </c>
    </row>
    <row r="342" spans="2:2">
      <c r="B342" s="287" t="s">
        <v>356</v>
      </c>
    </row>
    <row r="343" spans="2:2">
      <c r="B343" s="287" t="s">
        <v>359</v>
      </c>
    </row>
    <row r="344" spans="2:2">
      <c r="B344" s="287" t="s">
        <v>360</v>
      </c>
    </row>
    <row r="345" spans="2:2">
      <c r="B345" s="287" t="s">
        <v>362</v>
      </c>
    </row>
    <row r="346" spans="2:2">
      <c r="B346" s="287" t="s">
        <v>364</v>
      </c>
    </row>
    <row r="347" spans="2:2">
      <c r="B347" s="287" t="s">
        <v>366</v>
      </c>
    </row>
    <row r="348" spans="2:2">
      <c r="B348" s="287" t="s">
        <v>368</v>
      </c>
    </row>
    <row r="349" spans="2:2">
      <c r="B349" s="287" t="s">
        <v>652</v>
      </c>
    </row>
    <row r="350" spans="2:2">
      <c r="B350" s="287" t="s">
        <v>654</v>
      </c>
    </row>
    <row r="351" spans="2:2">
      <c r="B351" s="287" t="s">
        <v>656</v>
      </c>
    </row>
    <row r="352" spans="2:2">
      <c r="B352" s="287" t="s">
        <v>658</v>
      </c>
    </row>
    <row r="353" spans="2:2">
      <c r="B353" s="287" t="s">
        <v>660</v>
      </c>
    </row>
    <row r="354" spans="2:2">
      <c r="B354" s="287" t="s">
        <v>675</v>
      </c>
    </row>
    <row r="355" spans="2:2">
      <c r="B355" s="287" t="s">
        <v>663</v>
      </c>
    </row>
    <row r="356" spans="2:2">
      <c r="B356" s="287" t="s">
        <v>665</v>
      </c>
    </row>
    <row r="357" spans="2:2">
      <c r="B357" s="287" t="s">
        <v>667</v>
      </c>
    </row>
    <row r="358" spans="2:2">
      <c r="B358" s="287" t="s">
        <v>669</v>
      </c>
    </row>
    <row r="359" spans="2:2">
      <c r="B359" s="287" t="s">
        <v>671</v>
      </c>
    </row>
    <row r="360" spans="2:2">
      <c r="B360" s="287" t="s">
        <v>673</v>
      </c>
    </row>
    <row r="361" spans="2:2">
      <c r="B361" s="292"/>
    </row>
    <row r="362" spans="2:2">
      <c r="B362" s="293" t="s">
        <v>978</v>
      </c>
    </row>
    <row r="363" spans="2:2">
      <c r="B363" s="287" t="s">
        <v>834</v>
      </c>
    </row>
    <row r="364" spans="2:2">
      <c r="B364" s="287" t="s">
        <v>836</v>
      </c>
    </row>
    <row r="365" spans="2:2">
      <c r="B365" s="287" t="s">
        <v>842</v>
      </c>
    </row>
    <row r="366" spans="2:2">
      <c r="B366" s="287" t="s">
        <v>843</v>
      </c>
    </row>
    <row r="367" spans="2:2">
      <c r="B367" s="287" t="s">
        <v>844</v>
      </c>
    </row>
    <row r="368" spans="2:2">
      <c r="B368" s="287" t="s">
        <v>845</v>
      </c>
    </row>
    <row r="369" spans="2:2">
      <c r="B369" s="287" t="s">
        <v>851</v>
      </c>
    </row>
    <row r="370" spans="2:2">
      <c r="B370" s="287" t="s">
        <v>852</v>
      </c>
    </row>
    <row r="371" spans="2:2">
      <c r="B371" s="287" t="s">
        <v>853</v>
      </c>
    </row>
    <row r="372" spans="2:2">
      <c r="B372" s="287" t="s">
        <v>854</v>
      </c>
    </row>
    <row r="373" spans="2:2">
      <c r="B373" s="287" t="s">
        <v>855</v>
      </c>
    </row>
    <row r="374" spans="2:2">
      <c r="B374" s="287" t="s">
        <v>861</v>
      </c>
    </row>
    <row r="375" spans="2:2">
      <c r="B375" s="287" t="s">
        <v>862</v>
      </c>
    </row>
    <row r="376" spans="2:2">
      <c r="B376" s="287" t="s">
        <v>863</v>
      </c>
    </row>
    <row r="377" spans="2:2">
      <c r="B377" s="287" t="s">
        <v>864</v>
      </c>
    </row>
    <row r="378" spans="2:2">
      <c r="B378" s="287" t="s">
        <v>865</v>
      </c>
    </row>
    <row r="379" spans="2:2">
      <c r="B379" s="287" t="s">
        <v>872</v>
      </c>
    </row>
    <row r="380" spans="2:2">
      <c r="B380" s="287" t="s">
        <v>873</v>
      </c>
    </row>
    <row r="381" spans="2:2">
      <c r="B381" s="287" t="s">
        <v>874</v>
      </c>
    </row>
    <row r="382" spans="2:2">
      <c r="B382" s="287" t="s">
        <v>875</v>
      </c>
    </row>
    <row r="383" spans="2:2">
      <c r="B383" s="287" t="s">
        <v>876</v>
      </c>
    </row>
    <row r="384" spans="2:2">
      <c r="B384" s="287" t="s">
        <v>877</v>
      </c>
    </row>
    <row r="385" spans="2:2">
      <c r="B385" s="287" t="s">
        <v>879</v>
      </c>
    </row>
    <row r="386" spans="2:2">
      <c r="B386" s="287" t="s">
        <v>882</v>
      </c>
    </row>
    <row r="387" spans="2:2">
      <c r="B387" s="287" t="s">
        <v>883</v>
      </c>
    </row>
    <row r="388" spans="2:2">
      <c r="B388" s="287" t="s">
        <v>903</v>
      </c>
    </row>
    <row r="389" spans="2:2">
      <c r="B389" s="287" t="s">
        <v>904</v>
      </c>
    </row>
    <row r="390" spans="2:2">
      <c r="B390" s="287" t="s">
        <v>905</v>
      </c>
    </row>
    <row r="391" spans="2:2">
      <c r="B391" s="287" t="s">
        <v>906</v>
      </c>
    </row>
    <row r="392" spans="2:2">
      <c r="B392" s="287" t="s">
        <v>907</v>
      </c>
    </row>
    <row r="393" spans="2:2">
      <c r="B393" s="287" t="s">
        <v>908</v>
      </c>
    </row>
    <row r="394" spans="2:2">
      <c r="B394" s="287" t="s">
        <v>909</v>
      </c>
    </row>
    <row r="395" spans="2:2">
      <c r="B395" s="287" t="s">
        <v>910</v>
      </c>
    </row>
    <row r="396" spans="2:2">
      <c r="B396" s="287" t="s">
        <v>911</v>
      </c>
    </row>
    <row r="397" spans="2:2">
      <c r="B397" s="287" t="s">
        <v>919</v>
      </c>
    </row>
    <row r="398" spans="2:2">
      <c r="B398" s="287" t="s">
        <v>912</v>
      </c>
    </row>
    <row r="399" spans="2:2">
      <c r="B399" s="287" t="s">
        <v>913</v>
      </c>
    </row>
    <row r="400" spans="2:2">
      <c r="B400" s="287" t="s">
        <v>914</v>
      </c>
    </row>
    <row r="401" spans="2:2">
      <c r="B401" s="287" t="s">
        <v>915</v>
      </c>
    </row>
    <row r="402" spans="2:2">
      <c r="B402" s="287" t="s">
        <v>916</v>
      </c>
    </row>
    <row r="403" spans="2:2">
      <c r="B403" s="287" t="s">
        <v>920</v>
      </c>
    </row>
    <row r="404" spans="2:2">
      <c r="B404" s="287" t="s">
        <v>917</v>
      </c>
    </row>
    <row r="405" spans="2:2">
      <c r="B405" s="287" t="s">
        <v>918</v>
      </c>
    </row>
    <row r="406" spans="2:2">
      <c r="B406" s="287" t="s">
        <v>921</v>
      </c>
    </row>
    <row r="407" spans="2:2">
      <c r="B407" s="287" t="s">
        <v>939</v>
      </c>
    </row>
    <row r="408" spans="2:2">
      <c r="B408" s="287" t="s">
        <v>940</v>
      </c>
    </row>
    <row r="409" spans="2:2">
      <c r="B409" s="287" t="s">
        <v>941</v>
      </c>
    </row>
    <row r="410" spans="2:2">
      <c r="B410" s="287" t="s">
        <v>942</v>
      </c>
    </row>
    <row r="411" spans="2:2">
      <c r="B411" s="287" t="s">
        <v>954</v>
      </c>
    </row>
    <row r="412" spans="2:2">
      <c r="B412" s="287" t="s">
        <v>955</v>
      </c>
    </row>
    <row r="413" spans="2:2">
      <c r="B413" s="287" t="s">
        <v>943</v>
      </c>
    </row>
    <row r="414" spans="2:2">
      <c r="B414" s="287" t="s">
        <v>944</v>
      </c>
    </row>
    <row r="415" spans="2:2">
      <c r="B415" s="287" t="s">
        <v>953</v>
      </c>
    </row>
    <row r="416" spans="2:2">
      <c r="B416" s="287" t="s">
        <v>952</v>
      </c>
    </row>
    <row r="417" spans="2:2">
      <c r="B417" s="287" t="s">
        <v>951</v>
      </c>
    </row>
    <row r="418" spans="2:2">
      <c r="B418" s="287" t="s">
        <v>950</v>
      </c>
    </row>
    <row r="419" spans="2:2">
      <c r="B419" s="287" t="s">
        <v>945</v>
      </c>
    </row>
    <row r="420" spans="2:2">
      <c r="B420" s="287" t="s">
        <v>946</v>
      </c>
    </row>
    <row r="421" spans="2:2">
      <c r="B421" s="287" t="s">
        <v>947</v>
      </c>
    </row>
    <row r="422" spans="2:2">
      <c r="B422" s="287" t="s">
        <v>948</v>
      </c>
    </row>
    <row r="423" spans="2:2">
      <c r="B423" s="287" t="s">
        <v>949</v>
      </c>
    </row>
    <row r="424" spans="2:2" ht="15.75" thickBot="1">
      <c r="B424" s="300"/>
    </row>
    <row r="425" spans="2:2">
      <c r="B425" s="325"/>
    </row>
    <row r="426" spans="2:2">
      <c r="B426" s="325"/>
    </row>
    <row r="427" spans="2:2">
      <c r="B427" s="325"/>
    </row>
    <row r="428" spans="2:2">
      <c r="B428" s="325"/>
    </row>
    <row r="429" spans="2:2">
      <c r="B429" s="325"/>
    </row>
    <row r="430" spans="2:2">
      <c r="B430" s="325"/>
    </row>
    <row r="431" spans="2:2">
      <c r="B431" s="325"/>
    </row>
    <row r="432" spans="2:2">
      <c r="B432" s="325"/>
    </row>
    <row r="433" spans="2:2">
      <c r="B433" s="325"/>
    </row>
    <row r="434" spans="2:2">
      <c r="B434" s="325"/>
    </row>
    <row r="435" spans="2:2">
      <c r="B435" s="325"/>
    </row>
    <row r="436" spans="2:2">
      <c r="B436" s="325"/>
    </row>
    <row r="437" spans="2:2">
      <c r="B437" s="325"/>
    </row>
    <row r="438" spans="2:2">
      <c r="B438" s="325"/>
    </row>
    <row r="439" spans="2:2">
      <c r="B439" s="325"/>
    </row>
    <row r="440" spans="2:2">
      <c r="B440" s="325"/>
    </row>
    <row r="441" spans="2:2">
      <c r="B441" s="325"/>
    </row>
    <row r="442" spans="2:2">
      <c r="B442" s="325"/>
    </row>
    <row r="443" spans="2:2">
      <c r="B443" s="325"/>
    </row>
    <row r="444" spans="2:2">
      <c r="B444" s="325"/>
    </row>
    <row r="445" spans="2:2">
      <c r="B445" s="325"/>
    </row>
    <row r="446" spans="2:2">
      <c r="B446" s="325"/>
    </row>
    <row r="447" spans="2:2">
      <c r="B447" s="325"/>
    </row>
    <row r="448" spans="2:2">
      <c r="B448" s="325"/>
    </row>
    <row r="449" spans="2:2">
      <c r="B449" s="325"/>
    </row>
    <row r="450" spans="2:2">
      <c r="B450" s="325"/>
    </row>
    <row r="451" spans="2:2">
      <c r="B451" s="325"/>
    </row>
    <row r="452" spans="2:2">
      <c r="B452" s="325"/>
    </row>
    <row r="453" spans="2:2">
      <c r="B453" s="325"/>
    </row>
    <row r="454" spans="2:2">
      <c r="B454" s="325"/>
    </row>
    <row r="455" spans="2:2">
      <c r="B455" s="325"/>
    </row>
    <row r="456" spans="2:2">
      <c r="B456" s="325"/>
    </row>
    <row r="457" spans="2:2">
      <c r="B457" s="325"/>
    </row>
    <row r="458" spans="2:2">
      <c r="B458" s="325"/>
    </row>
    <row r="459" spans="2:2">
      <c r="B459" s="325"/>
    </row>
    <row r="460" spans="2:2">
      <c r="B460" s="325"/>
    </row>
    <row r="461" spans="2:2">
      <c r="B461" s="325"/>
    </row>
    <row r="462" spans="2:2">
      <c r="B462" s="325"/>
    </row>
    <row r="463" spans="2:2">
      <c r="B463" s="325"/>
    </row>
    <row r="464" spans="2:2">
      <c r="B464" s="325"/>
    </row>
    <row r="465" spans="2:2">
      <c r="B465" s="325"/>
    </row>
    <row r="466" spans="2:2">
      <c r="B466" s="325"/>
    </row>
    <row r="467" spans="2:2">
      <c r="B467" s="325"/>
    </row>
    <row r="468" spans="2:2">
      <c r="B468" s="325"/>
    </row>
    <row r="469" spans="2:2">
      <c r="B469" s="325"/>
    </row>
    <row r="470" spans="2:2">
      <c r="B470" s="325"/>
    </row>
    <row r="471" spans="2:2">
      <c r="B471" s="325"/>
    </row>
    <row r="472" spans="2:2">
      <c r="B472" s="325"/>
    </row>
    <row r="473" spans="2:2">
      <c r="B473" s="325"/>
    </row>
    <row r="474" spans="2:2">
      <c r="B474" s="325"/>
    </row>
    <row r="475" spans="2:2">
      <c r="B475" s="325"/>
    </row>
    <row r="476" spans="2:2">
      <c r="B476" s="325"/>
    </row>
    <row r="477" spans="2:2">
      <c r="B477" s="325"/>
    </row>
    <row r="478" spans="2:2">
      <c r="B478" s="325"/>
    </row>
    <row r="479" spans="2:2">
      <c r="B479" s="325"/>
    </row>
    <row r="480" spans="2:2">
      <c r="B480" s="325"/>
    </row>
    <row r="481" spans="2:2">
      <c r="B481" s="325"/>
    </row>
    <row r="482" spans="2:2">
      <c r="B482" s="325"/>
    </row>
    <row r="483" spans="2:2">
      <c r="B483" s="325"/>
    </row>
    <row r="484" spans="2:2">
      <c r="B484" s="325"/>
    </row>
    <row r="485" spans="2:2">
      <c r="B485" s="325"/>
    </row>
    <row r="486" spans="2:2">
      <c r="B486" s="325"/>
    </row>
    <row r="487" spans="2:2">
      <c r="B487" s="325"/>
    </row>
    <row r="488" spans="2:2">
      <c r="B488" s="325"/>
    </row>
    <row r="489" spans="2:2">
      <c r="B489" s="325"/>
    </row>
    <row r="490" spans="2:2">
      <c r="B490" s="325"/>
    </row>
    <row r="491" spans="2:2">
      <c r="B491" s="325"/>
    </row>
    <row r="492" spans="2:2">
      <c r="B492" s="325"/>
    </row>
    <row r="493" spans="2:2">
      <c r="B493" s="325"/>
    </row>
    <row r="494" spans="2:2">
      <c r="B494" s="325"/>
    </row>
    <row r="495" spans="2:2">
      <c r="B495" s="325"/>
    </row>
    <row r="496" spans="2:2">
      <c r="B496" s="325"/>
    </row>
    <row r="497" spans="2:2">
      <c r="B497" s="325"/>
    </row>
    <row r="498" spans="2:2">
      <c r="B498" s="325"/>
    </row>
    <row r="499" spans="2:2">
      <c r="B499" s="325"/>
    </row>
    <row r="500" spans="2:2">
      <c r="B500" s="325"/>
    </row>
    <row r="501" spans="2:2">
      <c r="B501" s="325"/>
    </row>
    <row r="502" spans="2:2">
      <c r="B502" s="325"/>
    </row>
    <row r="503" spans="2:2">
      <c r="B503" s="325"/>
    </row>
    <row r="504" spans="2:2">
      <c r="B504" s="325"/>
    </row>
    <row r="505" spans="2:2">
      <c r="B505" s="325"/>
    </row>
    <row r="506" spans="2:2">
      <c r="B506" s="325"/>
    </row>
    <row r="507" spans="2:2">
      <c r="B507" s="325"/>
    </row>
    <row r="508" spans="2:2">
      <c r="B508" s="325"/>
    </row>
    <row r="509" spans="2:2">
      <c r="B509" s="325"/>
    </row>
    <row r="510" spans="2:2">
      <c r="B510" s="325"/>
    </row>
    <row r="511" spans="2:2">
      <c r="B511" s="325"/>
    </row>
    <row r="512" spans="2:2">
      <c r="B512" s="325"/>
    </row>
    <row r="513" spans="2:2">
      <c r="B513" s="325"/>
    </row>
    <row r="514" spans="2:2">
      <c r="B514" s="325"/>
    </row>
    <row r="515" spans="2:2">
      <c r="B515" s="325"/>
    </row>
    <row r="516" spans="2:2">
      <c r="B516" s="325"/>
    </row>
    <row r="517" spans="2:2">
      <c r="B517" s="325"/>
    </row>
    <row r="518" spans="2:2">
      <c r="B518" s="325"/>
    </row>
    <row r="519" spans="2:2">
      <c r="B519" s="325"/>
    </row>
    <row r="520" spans="2:2">
      <c r="B520" s="325"/>
    </row>
    <row r="521" spans="2:2">
      <c r="B521" s="325"/>
    </row>
    <row r="522" spans="2:2">
      <c r="B522" s="325"/>
    </row>
    <row r="523" spans="2:2">
      <c r="B523" s="325"/>
    </row>
    <row r="524" spans="2:2">
      <c r="B524" s="325"/>
    </row>
    <row r="525" spans="2:2">
      <c r="B525" s="325"/>
    </row>
    <row r="526" spans="2:2">
      <c r="B526" s="325"/>
    </row>
    <row r="527" spans="2:2">
      <c r="B527" s="325"/>
    </row>
    <row r="528" spans="2:2">
      <c r="B528" s="325"/>
    </row>
    <row r="529" spans="2:2">
      <c r="B529" s="325"/>
    </row>
    <row r="530" spans="2:2">
      <c r="B530" s="325"/>
    </row>
    <row r="531" spans="2:2">
      <c r="B531" s="325"/>
    </row>
    <row r="532" spans="2:2">
      <c r="B532" s="325"/>
    </row>
    <row r="533" spans="2:2">
      <c r="B533" s="325"/>
    </row>
    <row r="534" spans="2:2">
      <c r="B534" s="325"/>
    </row>
    <row r="535" spans="2:2">
      <c r="B535" s="325"/>
    </row>
    <row r="536" spans="2:2">
      <c r="B536" s="325"/>
    </row>
    <row r="537" spans="2:2">
      <c r="B537" s="325"/>
    </row>
    <row r="538" spans="2:2">
      <c r="B538" s="325"/>
    </row>
    <row r="539" spans="2:2">
      <c r="B539" s="325"/>
    </row>
    <row r="540" spans="2:2">
      <c r="B540" s="325"/>
    </row>
    <row r="541" spans="2:2">
      <c r="B541" s="325"/>
    </row>
    <row r="542" spans="2:2">
      <c r="B542" s="325"/>
    </row>
    <row r="543" spans="2:2">
      <c r="B543" s="325"/>
    </row>
    <row r="544" spans="2:2">
      <c r="B544" s="325"/>
    </row>
    <row r="545" spans="2:2">
      <c r="B545" s="325"/>
    </row>
    <row r="546" spans="2:2">
      <c r="B546" s="325"/>
    </row>
    <row r="547" spans="2:2">
      <c r="B547" s="325"/>
    </row>
    <row r="548" spans="2:2">
      <c r="B548" s="325"/>
    </row>
    <row r="549" spans="2:2">
      <c r="B549" s="325"/>
    </row>
    <row r="550" spans="2:2">
      <c r="B550" s="325"/>
    </row>
    <row r="551" spans="2:2">
      <c r="B551" s="325"/>
    </row>
    <row r="552" spans="2:2">
      <c r="B552" s="325"/>
    </row>
    <row r="553" spans="2:2">
      <c r="B553" s="325"/>
    </row>
    <row r="554" spans="2:2">
      <c r="B554" s="325"/>
    </row>
    <row r="555" spans="2:2">
      <c r="B555" s="325"/>
    </row>
    <row r="556" spans="2:2">
      <c r="B556" s="325"/>
    </row>
    <row r="557" spans="2:2">
      <c r="B557" s="325"/>
    </row>
    <row r="558" spans="2:2">
      <c r="B558" s="325"/>
    </row>
    <row r="559" spans="2:2">
      <c r="B559" s="325"/>
    </row>
    <row r="560" spans="2:2">
      <c r="B560" s="325"/>
    </row>
    <row r="561" spans="2:2">
      <c r="B561" s="325"/>
    </row>
    <row r="562" spans="2:2">
      <c r="B562" s="325"/>
    </row>
    <row r="563" spans="2:2">
      <c r="B563" s="325"/>
    </row>
    <row r="564" spans="2:2">
      <c r="B564" s="325"/>
    </row>
    <row r="565" spans="2:2">
      <c r="B565" s="325"/>
    </row>
    <row r="566" spans="2:2">
      <c r="B566" s="325"/>
    </row>
    <row r="567" spans="2:2">
      <c r="B567" s="325"/>
    </row>
    <row r="568" spans="2:2">
      <c r="B568" s="325"/>
    </row>
    <row r="569" spans="2:2">
      <c r="B569" s="325"/>
    </row>
    <row r="570" spans="2:2">
      <c r="B570" s="325"/>
    </row>
    <row r="571" spans="2:2">
      <c r="B571" s="325"/>
    </row>
    <row r="572" spans="2:2">
      <c r="B572" s="325"/>
    </row>
    <row r="573" spans="2:2">
      <c r="B573" s="325"/>
    </row>
    <row r="574" spans="2:2">
      <c r="B574" s="325"/>
    </row>
    <row r="575" spans="2:2">
      <c r="B575" s="325"/>
    </row>
    <row r="576" spans="2:2">
      <c r="B576" s="325"/>
    </row>
    <row r="577" spans="2:2">
      <c r="B577" s="325"/>
    </row>
    <row r="578" spans="2:2">
      <c r="B578" s="325"/>
    </row>
    <row r="579" spans="2:2">
      <c r="B579" s="325"/>
    </row>
    <row r="580" spans="2:2">
      <c r="B580" s="325"/>
    </row>
    <row r="581" spans="2:2">
      <c r="B581" s="325"/>
    </row>
    <row r="582" spans="2:2">
      <c r="B582" s="325"/>
    </row>
    <row r="583" spans="2:2">
      <c r="B583" s="325"/>
    </row>
    <row r="584" spans="2:2">
      <c r="B584" s="325"/>
    </row>
    <row r="585" spans="2:2">
      <c r="B585" s="325"/>
    </row>
    <row r="586" spans="2:2">
      <c r="B586" s="325"/>
    </row>
    <row r="587" spans="2:2">
      <c r="B587" s="325"/>
    </row>
    <row r="588" spans="2:2">
      <c r="B588" s="325"/>
    </row>
    <row r="589" spans="2:2">
      <c r="B589" s="325"/>
    </row>
    <row r="590" spans="2:2">
      <c r="B590" s="325"/>
    </row>
    <row r="591" spans="2:2">
      <c r="B591" s="325"/>
    </row>
    <row r="592" spans="2:2">
      <c r="B592" s="325"/>
    </row>
    <row r="593" spans="2:2">
      <c r="B593" s="325"/>
    </row>
    <row r="594" spans="2:2">
      <c r="B594" s="325"/>
    </row>
    <row r="595" spans="2:2">
      <c r="B595" s="325"/>
    </row>
    <row r="596" spans="2:2">
      <c r="B596" s="325"/>
    </row>
    <row r="597" spans="2:2">
      <c r="B597" s="325"/>
    </row>
    <row r="598" spans="2:2">
      <c r="B598" s="325"/>
    </row>
    <row r="599" spans="2:2">
      <c r="B599" s="325"/>
    </row>
    <row r="600" spans="2:2">
      <c r="B600" s="325"/>
    </row>
    <row r="601" spans="2:2">
      <c r="B601" s="325"/>
    </row>
    <row r="602" spans="2:2">
      <c r="B602" s="325"/>
    </row>
    <row r="603" spans="2:2">
      <c r="B603" s="325"/>
    </row>
    <row r="604" spans="2:2">
      <c r="B604" s="325"/>
    </row>
    <row r="605" spans="2:2">
      <c r="B605" s="325"/>
    </row>
    <row r="606" spans="2:2">
      <c r="B606" s="325"/>
    </row>
    <row r="607" spans="2:2">
      <c r="B607" s="325"/>
    </row>
    <row r="608" spans="2:2">
      <c r="B608" s="325"/>
    </row>
    <row r="609" spans="2:2">
      <c r="B609" s="325"/>
    </row>
    <row r="610" spans="2:2">
      <c r="B610" s="325"/>
    </row>
    <row r="611" spans="2:2">
      <c r="B611" s="325"/>
    </row>
    <row r="612" spans="2:2">
      <c r="B612" s="325"/>
    </row>
    <row r="613" spans="2:2">
      <c r="B613" s="325"/>
    </row>
    <row r="614" spans="2:2">
      <c r="B614" s="325"/>
    </row>
    <row r="615" spans="2:2">
      <c r="B615" s="325"/>
    </row>
    <row r="616" spans="2:2">
      <c r="B616" s="325"/>
    </row>
    <row r="617" spans="2:2">
      <c r="B617" s="325"/>
    </row>
    <row r="618" spans="2:2">
      <c r="B618" s="325"/>
    </row>
    <row r="619" spans="2:2">
      <c r="B619" s="325"/>
    </row>
    <row r="620" spans="2:2">
      <c r="B620" s="325"/>
    </row>
    <row r="621" spans="2:2">
      <c r="B621" s="325"/>
    </row>
    <row r="622" spans="2:2">
      <c r="B622" s="325"/>
    </row>
    <row r="623" spans="2:2">
      <c r="B623" s="325"/>
    </row>
    <row r="624" spans="2:2">
      <c r="B624" s="325"/>
    </row>
    <row r="625" spans="2:2">
      <c r="B625" s="325"/>
    </row>
    <row r="626" spans="2:2">
      <c r="B626" s="325"/>
    </row>
    <row r="627" spans="2:2">
      <c r="B627" s="325"/>
    </row>
    <row r="628" spans="2:2">
      <c r="B628" s="325"/>
    </row>
    <row r="629" spans="2:2">
      <c r="B629" s="325"/>
    </row>
    <row r="630" spans="2:2">
      <c r="B630" s="325"/>
    </row>
    <row r="631" spans="2:2">
      <c r="B631" s="325"/>
    </row>
    <row r="632" spans="2:2">
      <c r="B632" s="325"/>
    </row>
    <row r="633" spans="2:2">
      <c r="B633" s="325"/>
    </row>
    <row r="634" spans="2:2">
      <c r="B634" s="325"/>
    </row>
    <row r="635" spans="2:2">
      <c r="B635" s="325"/>
    </row>
    <row r="636" spans="2:2">
      <c r="B636" s="325"/>
    </row>
    <row r="637" spans="2:2">
      <c r="B637" s="325"/>
    </row>
    <row r="638" spans="2:2">
      <c r="B638" s="325"/>
    </row>
    <row r="639" spans="2:2">
      <c r="B639" s="325"/>
    </row>
    <row r="640" spans="2:2">
      <c r="B640" s="325"/>
    </row>
    <row r="641" spans="2:2">
      <c r="B641" s="325"/>
    </row>
    <row r="642" spans="2:2">
      <c r="B642" s="325"/>
    </row>
    <row r="643" spans="2:2">
      <c r="B643" s="325"/>
    </row>
    <row r="644" spans="2:2">
      <c r="B644" s="325"/>
    </row>
    <row r="645" spans="2:2">
      <c r="B645" s="325"/>
    </row>
    <row r="646" spans="2:2">
      <c r="B646" s="325"/>
    </row>
    <row r="647" spans="2:2">
      <c r="B647" s="325"/>
    </row>
    <row r="648" spans="2:2">
      <c r="B648" s="325"/>
    </row>
    <row r="649" spans="2:2">
      <c r="B649" s="325"/>
    </row>
    <row r="650" spans="2:2">
      <c r="B650" s="325"/>
    </row>
    <row r="651" spans="2:2">
      <c r="B651" s="325"/>
    </row>
    <row r="652" spans="2:2">
      <c r="B652" s="325"/>
    </row>
    <row r="653" spans="2:2">
      <c r="B653" s="325"/>
    </row>
    <row r="654" spans="2:2">
      <c r="B654" s="325"/>
    </row>
    <row r="655" spans="2:2">
      <c r="B655" s="325"/>
    </row>
    <row r="656" spans="2:2">
      <c r="B656" s="325"/>
    </row>
    <row r="657" spans="2:2">
      <c r="B657" s="325"/>
    </row>
    <row r="658" spans="2:2">
      <c r="B658" s="325"/>
    </row>
    <row r="659" spans="2:2">
      <c r="B659" s="325"/>
    </row>
    <row r="660" spans="2:2">
      <c r="B660" s="325"/>
    </row>
    <row r="661" spans="2:2">
      <c r="B661" s="325"/>
    </row>
    <row r="662" spans="2:2">
      <c r="B662" s="325"/>
    </row>
    <row r="663" spans="2:2">
      <c r="B663" s="325"/>
    </row>
    <row r="664" spans="2:2">
      <c r="B664" s="325"/>
    </row>
    <row r="665" spans="2:2">
      <c r="B665" s="325"/>
    </row>
    <row r="666" spans="2:2">
      <c r="B666" s="325"/>
    </row>
    <row r="667" spans="2:2">
      <c r="B667" s="325"/>
    </row>
    <row r="668" spans="2:2">
      <c r="B668" s="325"/>
    </row>
    <row r="669" spans="2:2">
      <c r="B669" s="325"/>
    </row>
    <row r="670" spans="2:2">
      <c r="B670" s="325"/>
    </row>
    <row r="671" spans="2:2">
      <c r="B671" s="325"/>
    </row>
    <row r="672" spans="2:2">
      <c r="B672" s="325"/>
    </row>
    <row r="673" spans="2:2">
      <c r="B673" s="325"/>
    </row>
    <row r="674" spans="2:2">
      <c r="B674" s="325"/>
    </row>
    <row r="675" spans="2:2">
      <c r="B675" s="325"/>
    </row>
    <row r="676" spans="2:2">
      <c r="B676" s="325"/>
    </row>
    <row r="677" spans="2:2">
      <c r="B677" s="325"/>
    </row>
    <row r="678" spans="2:2">
      <c r="B678" s="325"/>
    </row>
    <row r="679" spans="2:2">
      <c r="B679" s="325"/>
    </row>
    <row r="680" spans="2:2">
      <c r="B680" s="325"/>
    </row>
    <row r="681" spans="2:2">
      <c r="B681" s="325"/>
    </row>
    <row r="682" spans="2:2">
      <c r="B682" s="325"/>
    </row>
    <row r="683" spans="2:2">
      <c r="B683" s="325"/>
    </row>
    <row r="684" spans="2:2">
      <c r="B684" s="325"/>
    </row>
    <row r="685" spans="2:2">
      <c r="B685" s="325"/>
    </row>
    <row r="686" spans="2:2">
      <c r="B686" s="325"/>
    </row>
    <row r="687" spans="2:2">
      <c r="B687" s="325"/>
    </row>
    <row r="688" spans="2:2">
      <c r="B688" s="325"/>
    </row>
    <row r="689" spans="2:2">
      <c r="B689" s="325"/>
    </row>
    <row r="690" spans="2:2">
      <c r="B690" s="325"/>
    </row>
    <row r="691" spans="2:2">
      <c r="B691" s="325"/>
    </row>
    <row r="692" spans="2:2">
      <c r="B692" s="325"/>
    </row>
    <row r="693" spans="2:2">
      <c r="B693" s="325"/>
    </row>
    <row r="694" spans="2:2">
      <c r="B694" s="325"/>
    </row>
    <row r="695" spans="2:2">
      <c r="B695" s="325"/>
    </row>
    <row r="696" spans="2:2">
      <c r="B696" s="325"/>
    </row>
    <row r="697" spans="2:2">
      <c r="B697" s="325"/>
    </row>
    <row r="698" spans="2:2">
      <c r="B698" s="325"/>
    </row>
    <row r="699" spans="2:2">
      <c r="B699" s="325"/>
    </row>
    <row r="700" spans="2:2">
      <c r="B700" s="325"/>
    </row>
    <row r="701" spans="2:2">
      <c r="B701" s="325"/>
    </row>
    <row r="702" spans="2:2">
      <c r="B702" s="325"/>
    </row>
    <row r="703" spans="2:2">
      <c r="B703" s="325"/>
    </row>
    <row r="704" spans="2:2">
      <c r="B704" s="325"/>
    </row>
    <row r="705" spans="2:2">
      <c r="B705" s="325"/>
    </row>
    <row r="706" spans="2:2">
      <c r="B706" s="325"/>
    </row>
    <row r="707" spans="2:2">
      <c r="B707" s="287"/>
    </row>
    <row r="708" spans="2:2">
      <c r="B708" s="287"/>
    </row>
    <row r="709" spans="2:2">
      <c r="B709" s="287"/>
    </row>
    <row r="710" spans="2:2">
      <c r="B710" s="287"/>
    </row>
    <row r="711" spans="2:2">
      <c r="B711" s="287"/>
    </row>
    <row r="712" spans="2:2">
      <c r="B712" s="287"/>
    </row>
    <row r="713" spans="2:2">
      <c r="B713" s="287"/>
    </row>
    <row r="714" spans="2:2">
      <c r="B714" s="287"/>
    </row>
    <row r="715" spans="2:2">
      <c r="B715" s="287"/>
    </row>
    <row r="716" spans="2:2">
      <c r="B716" s="287"/>
    </row>
    <row r="717" spans="2:2">
      <c r="B717" s="287"/>
    </row>
    <row r="718" spans="2:2">
      <c r="B718" s="287"/>
    </row>
    <row r="719" spans="2:2">
      <c r="B719" s="287"/>
    </row>
    <row r="720" spans="2:2">
      <c r="B720" s="287"/>
    </row>
    <row r="721" spans="2:2">
      <c r="B721" s="287"/>
    </row>
    <row r="722" spans="2:2">
      <c r="B722" s="287"/>
    </row>
    <row r="723" spans="2:2">
      <c r="B723" s="287"/>
    </row>
    <row r="724" spans="2:2">
      <c r="B724" s="287"/>
    </row>
    <row r="725" spans="2:2">
      <c r="B725" s="287"/>
    </row>
    <row r="726" spans="2:2">
      <c r="B726" s="287"/>
    </row>
    <row r="727" spans="2:2">
      <c r="B727" s="287"/>
    </row>
    <row r="728" spans="2:2">
      <c r="B728" s="287"/>
    </row>
    <row r="729" spans="2:2">
      <c r="B729" s="287"/>
    </row>
    <row r="730" spans="2:2">
      <c r="B730" s="287"/>
    </row>
    <row r="731" spans="2:2">
      <c r="B731" s="287"/>
    </row>
    <row r="732" spans="2:2">
      <c r="B732" s="287"/>
    </row>
    <row r="733" spans="2:2">
      <c r="B733" s="287"/>
    </row>
    <row r="734" spans="2:2">
      <c r="B734" s="287"/>
    </row>
    <row r="735" spans="2:2">
      <c r="B735" s="287"/>
    </row>
    <row r="736" spans="2:2">
      <c r="B736" s="287"/>
    </row>
    <row r="737" spans="2:2">
      <c r="B737" s="287"/>
    </row>
    <row r="738" spans="2:2">
      <c r="B738" s="287"/>
    </row>
    <row r="739" spans="2:2">
      <c r="B739" s="287"/>
    </row>
    <row r="740" spans="2:2">
      <c r="B740" s="287"/>
    </row>
    <row r="741" spans="2:2">
      <c r="B741" s="287"/>
    </row>
    <row r="742" spans="2:2">
      <c r="B742" s="287"/>
    </row>
    <row r="743" spans="2:2">
      <c r="B743" s="287"/>
    </row>
    <row r="744" spans="2:2">
      <c r="B744" s="287"/>
    </row>
    <row r="745" spans="2:2">
      <c r="B745" s="287"/>
    </row>
    <row r="746" spans="2:2">
      <c r="B746" s="287"/>
    </row>
    <row r="747" spans="2:2">
      <c r="B747" s="287"/>
    </row>
    <row r="748" spans="2:2">
      <c r="B748" s="287"/>
    </row>
    <row r="749" spans="2:2">
      <c r="B749" s="287"/>
    </row>
    <row r="750" spans="2:2">
      <c r="B750" s="287"/>
    </row>
    <row r="751" spans="2:2">
      <c r="B751" s="287"/>
    </row>
    <row r="752" spans="2:2">
      <c r="B752" s="287"/>
    </row>
    <row r="753" spans="2:2">
      <c r="B753" s="287"/>
    </row>
    <row r="754" spans="2:2">
      <c r="B754" s="287"/>
    </row>
    <row r="755" spans="2:2">
      <c r="B755" s="287"/>
    </row>
    <row r="756" spans="2:2">
      <c r="B756" s="287"/>
    </row>
    <row r="757" spans="2:2">
      <c r="B757" s="287"/>
    </row>
    <row r="758" spans="2:2">
      <c r="B758" s="287"/>
    </row>
    <row r="759" spans="2:2">
      <c r="B759" s="287"/>
    </row>
    <row r="760" spans="2:2">
      <c r="B760" s="287"/>
    </row>
    <row r="761" spans="2:2">
      <c r="B761" s="287"/>
    </row>
    <row r="762" spans="2:2">
      <c r="B762" s="287"/>
    </row>
    <row r="763" spans="2:2">
      <c r="B763" s="287"/>
    </row>
    <row r="764" spans="2:2">
      <c r="B764" s="287"/>
    </row>
    <row r="765" spans="2:2">
      <c r="B765" s="287"/>
    </row>
    <row r="766" spans="2:2">
      <c r="B766" s="287"/>
    </row>
    <row r="767" spans="2:2">
      <c r="B767" s="287"/>
    </row>
    <row r="768" spans="2:2">
      <c r="B768" s="319"/>
    </row>
    <row r="769" spans="2:2">
      <c r="B769" s="319"/>
    </row>
    <row r="770" spans="2:2">
      <c r="B770" s="287"/>
    </row>
    <row r="771" spans="2:2">
      <c r="B771" s="287"/>
    </row>
    <row r="772" spans="2:2">
      <c r="B772" s="287"/>
    </row>
    <row r="773" spans="2:2">
      <c r="B773" s="325"/>
    </row>
    <row r="774" spans="2:2">
      <c r="B774" s="325"/>
    </row>
    <row r="775" spans="2:2">
      <c r="B775" s="325"/>
    </row>
    <row r="776" spans="2:2">
      <c r="B776" s="325"/>
    </row>
    <row r="777" spans="2:2">
      <c r="B777" s="325"/>
    </row>
    <row r="778" spans="2:2">
      <c r="B778" s="325"/>
    </row>
    <row r="779" spans="2:2">
      <c r="B779" s="325"/>
    </row>
    <row r="780" spans="2:2">
      <c r="B780" s="325"/>
    </row>
    <row r="781" spans="2:2">
      <c r="B781" s="325"/>
    </row>
    <row r="782" spans="2:2">
      <c r="B782" s="325"/>
    </row>
    <row r="783" spans="2:2">
      <c r="B783" s="325"/>
    </row>
    <row r="784" spans="2:2">
      <c r="B784" s="325"/>
    </row>
    <row r="785" spans="2:2">
      <c r="B785" s="325"/>
    </row>
    <row r="786" spans="2:2">
      <c r="B786" s="325"/>
    </row>
    <row r="787" spans="2:2">
      <c r="B787" s="325"/>
    </row>
    <row r="788" spans="2:2">
      <c r="B788" s="325"/>
    </row>
    <row r="789" spans="2:2">
      <c r="B789" s="325"/>
    </row>
    <row r="790" spans="2:2">
      <c r="B790" s="325"/>
    </row>
    <row r="791" spans="2:2">
      <c r="B791" s="325"/>
    </row>
    <row r="792" spans="2:2">
      <c r="B792" s="325"/>
    </row>
    <row r="793" spans="2:2">
      <c r="B793" s="325"/>
    </row>
    <row r="794" spans="2:2">
      <c r="B794" s="287"/>
    </row>
    <row r="795" spans="2:2">
      <c r="B795" s="287"/>
    </row>
    <row r="796" spans="2:2">
      <c r="B796" s="287"/>
    </row>
    <row r="797" spans="2:2">
      <c r="B797" s="287"/>
    </row>
    <row r="798" spans="2:2">
      <c r="B798" s="287"/>
    </row>
    <row r="799" spans="2:2">
      <c r="B799" s="287"/>
    </row>
    <row r="800" spans="2:2">
      <c r="B800" s="287"/>
    </row>
    <row r="801" spans="2:2">
      <c r="B801" s="287"/>
    </row>
    <row r="802" spans="2:2">
      <c r="B802" s="287"/>
    </row>
    <row r="803" spans="2:2">
      <c r="B803" s="287"/>
    </row>
    <row r="804" spans="2:2">
      <c r="B804" s="287"/>
    </row>
    <row r="805" spans="2:2">
      <c r="B805" s="287"/>
    </row>
    <row r="806" spans="2:2">
      <c r="B806" s="287"/>
    </row>
    <row r="807" spans="2:2">
      <c r="B807" s="287"/>
    </row>
    <row r="808" spans="2:2">
      <c r="B808" s="287"/>
    </row>
    <row r="809" spans="2:2">
      <c r="B809" s="287"/>
    </row>
    <row r="810" spans="2:2">
      <c r="B810" s="287"/>
    </row>
    <row r="811" spans="2:2">
      <c r="B811" s="287"/>
    </row>
    <row r="812" spans="2:2">
      <c r="B812" s="287"/>
    </row>
    <row r="813" spans="2:2">
      <c r="B813" s="287"/>
    </row>
    <row r="814" spans="2:2">
      <c r="B814" s="287"/>
    </row>
    <row r="815" spans="2:2">
      <c r="B815" s="287"/>
    </row>
    <row r="816" spans="2:2">
      <c r="B816" s="287"/>
    </row>
    <row r="817" spans="2:2">
      <c r="B817" s="287"/>
    </row>
    <row r="818" spans="2:2">
      <c r="B818" s="287"/>
    </row>
    <row r="819" spans="2:2">
      <c r="B819" s="287"/>
    </row>
    <row r="820" spans="2:2">
      <c r="B820" s="287"/>
    </row>
    <row r="821" spans="2:2">
      <c r="B821" s="287"/>
    </row>
    <row r="822" spans="2:2">
      <c r="B822" s="287"/>
    </row>
    <row r="823" spans="2:2">
      <c r="B823" s="287"/>
    </row>
    <row r="824" spans="2:2">
      <c r="B824" s="287"/>
    </row>
    <row r="825" spans="2:2">
      <c r="B825" s="287"/>
    </row>
    <row r="826" spans="2:2">
      <c r="B826" s="287"/>
    </row>
    <row r="827" spans="2:2">
      <c r="B827" s="287"/>
    </row>
    <row r="828" spans="2:2">
      <c r="B828" s="287"/>
    </row>
    <row r="829" spans="2:2">
      <c r="B829" s="287"/>
    </row>
    <row r="830" spans="2:2">
      <c r="B830" s="287"/>
    </row>
    <row r="831" spans="2:2">
      <c r="B831" s="287"/>
    </row>
    <row r="832" spans="2:2">
      <c r="B832" s="287"/>
    </row>
    <row r="833" spans="2:2">
      <c r="B833" s="287"/>
    </row>
    <row r="834" spans="2:2">
      <c r="B834" s="287"/>
    </row>
    <row r="835" spans="2:2">
      <c r="B835" s="287"/>
    </row>
    <row r="836" spans="2:2">
      <c r="B836" s="287"/>
    </row>
    <row r="837" spans="2:2">
      <c r="B837" s="287"/>
    </row>
    <row r="838" spans="2:2">
      <c r="B838" s="287"/>
    </row>
    <row r="839" spans="2:2">
      <c r="B839" s="287"/>
    </row>
    <row r="840" spans="2:2">
      <c r="B840" s="287"/>
    </row>
    <row r="841" spans="2:2">
      <c r="B841" s="287"/>
    </row>
    <row r="842" spans="2:2">
      <c r="B842" s="287"/>
    </row>
    <row r="843" spans="2:2">
      <c r="B843" s="287"/>
    </row>
    <row r="844" spans="2:2">
      <c r="B844" s="287"/>
    </row>
    <row r="845" spans="2:2">
      <c r="B845" s="287"/>
    </row>
    <row r="846" spans="2:2">
      <c r="B846" s="287"/>
    </row>
    <row r="847" spans="2:2">
      <c r="B847" s="287"/>
    </row>
    <row r="848" spans="2:2">
      <c r="B848" s="287"/>
    </row>
    <row r="849" spans="2:2">
      <c r="B849" s="287"/>
    </row>
    <row r="850" spans="2:2">
      <c r="B850" s="287"/>
    </row>
    <row r="851" spans="2:2">
      <c r="B851" s="287"/>
    </row>
    <row r="852" spans="2:2">
      <c r="B852" s="287"/>
    </row>
    <row r="853" spans="2:2">
      <c r="B853" s="287"/>
    </row>
    <row r="854" spans="2:2">
      <c r="B854" s="287"/>
    </row>
    <row r="855" spans="2:2">
      <c r="B855" s="287"/>
    </row>
    <row r="856" spans="2:2">
      <c r="B856" s="287"/>
    </row>
    <row r="857" spans="2:2">
      <c r="B857" s="287"/>
    </row>
    <row r="858" spans="2:2">
      <c r="B858" s="287"/>
    </row>
    <row r="859" spans="2:2">
      <c r="B859" s="287"/>
    </row>
    <row r="860" spans="2:2">
      <c r="B860" s="287"/>
    </row>
    <row r="861" spans="2:2">
      <c r="B861" s="287"/>
    </row>
    <row r="862" spans="2:2">
      <c r="B862" s="287"/>
    </row>
    <row r="863" spans="2:2" ht="15.75" thickBot="1">
      <c r="B863" s="300"/>
    </row>
  </sheetData>
  <sheetProtection password="F999" sheet="1" objects="1" scenarios="1" selectLockedCells="1"/>
  <protectedRanges>
    <protectedRange password="DDBD" sqref="L117:L126" name="Range1_1_1_1_3"/>
    <protectedRange password="DDBD" sqref="F108" name="Range1_8_2_1_2"/>
    <protectedRange password="DDBD" sqref="K76:K85 K92:K101" name="Range1_8_3_1_2"/>
    <protectedRange password="DDBD" sqref="N76:N85 N92:N101" name="Range1_6_7"/>
  </protectedRanges>
  <mergeCells count="174">
    <mergeCell ref="P94:R94"/>
    <mergeCell ref="H95:I95"/>
    <mergeCell ref="P95:R95"/>
    <mergeCell ref="H96:I96"/>
    <mergeCell ref="F94:G94"/>
    <mergeCell ref="H94:I94"/>
    <mergeCell ref="P96:R96"/>
    <mergeCell ref="F99:G99"/>
    <mergeCell ref="H99:I99"/>
    <mergeCell ref="P99:R99"/>
    <mergeCell ref="F92:G92"/>
    <mergeCell ref="H100:I100"/>
    <mergeCell ref="H92:I92"/>
    <mergeCell ref="J74:L74"/>
    <mergeCell ref="F82:G82"/>
    <mergeCell ref="F74:I74"/>
    <mergeCell ref="P81:R81"/>
    <mergeCell ref="F76:G76"/>
    <mergeCell ref="H76:I76"/>
    <mergeCell ref="P76:R76"/>
    <mergeCell ref="P77:R77"/>
    <mergeCell ref="H77:I77"/>
    <mergeCell ref="H78:I78"/>
    <mergeCell ref="H85:I85"/>
    <mergeCell ref="F90:I90"/>
    <mergeCell ref="P78:R78"/>
    <mergeCell ref="F77:G77"/>
    <mergeCell ref="F78:G78"/>
    <mergeCell ref="F80:G80"/>
    <mergeCell ref="H84:I84"/>
    <mergeCell ref="J90:L90"/>
    <mergeCell ref="P80:R80"/>
    <mergeCell ref="H79:I79"/>
    <mergeCell ref="F91:G91"/>
    <mergeCell ref="M43:S43"/>
    <mergeCell ref="G43:J43"/>
    <mergeCell ref="G44:J44"/>
    <mergeCell ref="G45:J45"/>
    <mergeCell ref="G46:J46"/>
    <mergeCell ref="F75:G75"/>
    <mergeCell ref="M44:S44"/>
    <mergeCell ref="G69:N69"/>
    <mergeCell ref="F73:R73"/>
    <mergeCell ref="P75:R75"/>
    <mergeCell ref="F50:S50"/>
    <mergeCell ref="H51:S51"/>
    <mergeCell ref="H52:S52"/>
    <mergeCell ref="K56:S56"/>
    <mergeCell ref="K57:S57"/>
    <mergeCell ref="K58:S58"/>
    <mergeCell ref="K59:S59"/>
    <mergeCell ref="K60:S60"/>
    <mergeCell ref="G1:R1"/>
    <mergeCell ref="F4:S4"/>
    <mergeCell ref="P84:R84"/>
    <mergeCell ref="P85:R85"/>
    <mergeCell ref="F84:G84"/>
    <mergeCell ref="F85:G85"/>
    <mergeCell ref="F79:G79"/>
    <mergeCell ref="F115:N115"/>
    <mergeCell ref="F126:G126"/>
    <mergeCell ref="M42:S42"/>
    <mergeCell ref="F120:G120"/>
    <mergeCell ref="M120:N120"/>
    <mergeCell ref="F122:G122"/>
    <mergeCell ref="M122:N122"/>
    <mergeCell ref="H120:I120"/>
    <mergeCell ref="M90:R90"/>
    <mergeCell ref="M74:R74"/>
    <mergeCell ref="F121:G121"/>
    <mergeCell ref="M45:S45"/>
    <mergeCell ref="M46:S46"/>
    <mergeCell ref="H75:I75"/>
    <mergeCell ref="P79:R79"/>
    <mergeCell ref="G39:S40"/>
    <mergeCell ref="G42:J42"/>
    <mergeCell ref="P93:R93"/>
    <mergeCell ref="F101:G101"/>
    <mergeCell ref="M126:N126"/>
    <mergeCell ref="H126:I126"/>
    <mergeCell ref="P122:S128"/>
    <mergeCell ref="H122:I122"/>
    <mergeCell ref="F123:G123"/>
    <mergeCell ref="F124:G124"/>
    <mergeCell ref="F125:G125"/>
    <mergeCell ref="H101:I101"/>
    <mergeCell ref="F97:G97"/>
    <mergeCell ref="F98:G98"/>
    <mergeCell ref="F95:G95"/>
    <mergeCell ref="F96:G96"/>
    <mergeCell ref="P100:R100"/>
    <mergeCell ref="P101:R101"/>
    <mergeCell ref="F93:G93"/>
    <mergeCell ref="F100:G100"/>
    <mergeCell ref="H97:I97"/>
    <mergeCell ref="P97:R97"/>
    <mergeCell ref="H98:I98"/>
    <mergeCell ref="P98:R98"/>
    <mergeCell ref="M118:N118"/>
    <mergeCell ref="F118:G118"/>
    <mergeCell ref="H116:I116"/>
    <mergeCell ref="H117:I117"/>
    <mergeCell ref="F116:G116"/>
    <mergeCell ref="H108:I108"/>
    <mergeCell ref="F117:G117"/>
    <mergeCell ref="P118:S121"/>
    <mergeCell ref="H121:I121"/>
    <mergeCell ref="M119:N119"/>
    <mergeCell ref="M121:N121"/>
    <mergeCell ref="H119:I119"/>
    <mergeCell ref="F119:G119"/>
    <mergeCell ref="M116:N116"/>
    <mergeCell ref="P116:S117"/>
    <mergeCell ref="M117:N117"/>
    <mergeCell ref="G113:I113"/>
    <mergeCell ref="F108:G108"/>
    <mergeCell ref="H118:I118"/>
    <mergeCell ref="P107:S112"/>
    <mergeCell ref="I150:J150"/>
    <mergeCell ref="H152:O152"/>
    <mergeCell ref="H137:O137"/>
    <mergeCell ref="H81:I81"/>
    <mergeCell ref="H80:I80"/>
    <mergeCell ref="P82:R82"/>
    <mergeCell ref="F86:O86"/>
    <mergeCell ref="H82:I82"/>
    <mergeCell ref="F83:G83"/>
    <mergeCell ref="F81:G81"/>
    <mergeCell ref="P83:R83"/>
    <mergeCell ref="P92:R92"/>
    <mergeCell ref="H106:I107"/>
    <mergeCell ref="H91:I91"/>
    <mergeCell ref="L106:L107"/>
    <mergeCell ref="H83:I83"/>
    <mergeCell ref="J106:J107"/>
    <mergeCell ref="P91:R91"/>
    <mergeCell ref="P86:R86"/>
    <mergeCell ref="F106:G107"/>
    <mergeCell ref="F102:O102"/>
    <mergeCell ref="K106:K107"/>
    <mergeCell ref="P102:R102"/>
    <mergeCell ref="H93:I93"/>
    <mergeCell ref="H171:J171"/>
    <mergeCell ref="G174:Q174"/>
    <mergeCell ref="H161:O161"/>
    <mergeCell ref="H162:O162"/>
    <mergeCell ref="H163:O163"/>
    <mergeCell ref="H168:O168"/>
    <mergeCell ref="H169:O169"/>
    <mergeCell ref="H170:J170"/>
    <mergeCell ref="H153:O153"/>
    <mergeCell ref="H154:O154"/>
    <mergeCell ref="H155:O155"/>
    <mergeCell ref="H157:O157"/>
    <mergeCell ref="H158:O158"/>
    <mergeCell ref="H159:O159"/>
    <mergeCell ref="G134:Q134"/>
    <mergeCell ref="H123:I123"/>
    <mergeCell ref="M123:N123"/>
    <mergeCell ref="H124:I124"/>
    <mergeCell ref="M124:N124"/>
    <mergeCell ref="H125:I125"/>
    <mergeCell ref="M125:N125"/>
    <mergeCell ref="G149:H149"/>
    <mergeCell ref="I149:O149"/>
    <mergeCell ref="H142:O142"/>
    <mergeCell ref="H143:O143"/>
    <mergeCell ref="G145:M145"/>
    <mergeCell ref="G147:H147"/>
    <mergeCell ref="I147:O147"/>
    <mergeCell ref="G148:H148"/>
    <mergeCell ref="I148:O148"/>
    <mergeCell ref="M127:N127"/>
    <mergeCell ref="F127:K127"/>
  </mergeCells>
  <conditionalFormatting sqref="F75:G75 F91:G92 F100:G100 F77:G85 F117:G122 F126:G126">
    <cfRule type="cellIs" dxfId="31" priority="75" stopIfTrue="1" operator="equal">
      <formula>0</formula>
    </cfRule>
  </conditionalFormatting>
  <conditionalFormatting sqref="J92 M92 M100 J100 J96 J98 M94 M96 M98 M77:M85 J76:J85 J117:K122 J126:K126">
    <cfRule type="notContainsBlanks" priority="71" stopIfTrue="1">
      <formula>LEN(TRIM(J76))&gt;0</formula>
    </cfRule>
    <cfRule type="expression" dxfId="30" priority="86" stopIfTrue="1">
      <formula>NOT(ISBLANK($F76))</formula>
    </cfRule>
  </conditionalFormatting>
  <conditionalFormatting sqref="F116:G116">
    <cfRule type="cellIs" dxfId="29" priority="67" stopIfTrue="1" operator="equal">
      <formula>0</formula>
    </cfRule>
  </conditionalFormatting>
  <conditionalFormatting sqref="H93:M93 P93:R93">
    <cfRule type="expression" dxfId="28" priority="62" stopIfTrue="1">
      <formula>NOT($H$92="")</formula>
    </cfRule>
  </conditionalFormatting>
  <conditionalFormatting sqref="P101:R101 H101:M101">
    <cfRule type="expression" dxfId="27" priority="61" stopIfTrue="1">
      <formula>NOT($H$100="")</formula>
    </cfRule>
  </conditionalFormatting>
  <conditionalFormatting sqref="N93">
    <cfRule type="notContainsBlanks" priority="57" stopIfTrue="1">
      <formula>LEN(TRIM(N93))&gt;0</formula>
    </cfRule>
    <cfRule type="expression" dxfId="26" priority="59" stopIfTrue="1">
      <formula>NOT(ISBLANK($F$92))</formula>
    </cfRule>
  </conditionalFormatting>
  <conditionalFormatting sqref="N101">
    <cfRule type="notContainsBlanks" priority="55" stopIfTrue="1">
      <formula>LEN(TRIM(N101))&gt;0</formula>
    </cfRule>
    <cfRule type="expression" dxfId="25" priority="56" stopIfTrue="1">
      <formula>NOT(ISBLANK($F$100))</formula>
    </cfRule>
  </conditionalFormatting>
  <conditionalFormatting sqref="J94">
    <cfRule type="notContainsBlanks" priority="34" stopIfTrue="1">
      <formula>LEN(TRIM(J94))&gt;0</formula>
    </cfRule>
    <cfRule type="expression" dxfId="24" priority="36" stopIfTrue="1">
      <formula>NOT(ISBLANK($F94))</formula>
    </cfRule>
  </conditionalFormatting>
  <conditionalFormatting sqref="H95:J95 P95 L95:M95">
    <cfRule type="expression" dxfId="23" priority="33" stopIfTrue="1">
      <formula>NOT($H$94="")</formula>
    </cfRule>
  </conditionalFormatting>
  <conditionalFormatting sqref="N95 N97 N99">
    <cfRule type="notContainsBlanks" priority="31" stopIfTrue="1">
      <formula>LEN(TRIM(N95))&gt;0</formula>
    </cfRule>
  </conditionalFormatting>
  <conditionalFormatting sqref="F98:G98">
    <cfRule type="cellIs" dxfId="22" priority="30" stopIfTrue="1" operator="equal">
      <formula>0</formula>
    </cfRule>
  </conditionalFormatting>
  <conditionalFormatting sqref="F96:G96">
    <cfRule type="cellIs" dxfId="21" priority="29" stopIfTrue="1" operator="equal">
      <formula>0</formula>
    </cfRule>
  </conditionalFormatting>
  <conditionalFormatting sqref="F94:G94">
    <cfRule type="cellIs" dxfId="20" priority="28" stopIfTrue="1" operator="equal">
      <formula>0</formula>
    </cfRule>
  </conditionalFormatting>
  <conditionalFormatting sqref="H97:M97 P97:R97">
    <cfRule type="expression" dxfId="19" priority="27" stopIfTrue="1">
      <formula>NOT($H$96="")</formula>
    </cfRule>
  </conditionalFormatting>
  <conditionalFormatting sqref="H99:M99 P99:R99">
    <cfRule type="expression" dxfId="18" priority="26" stopIfTrue="1">
      <formula>NOT($H$98="")</formula>
    </cfRule>
  </conditionalFormatting>
  <conditionalFormatting sqref="N95">
    <cfRule type="expression" dxfId="17" priority="32" stopIfTrue="1">
      <formula>NOT(ISBLANK($F$94))</formula>
    </cfRule>
  </conditionalFormatting>
  <conditionalFormatting sqref="N97">
    <cfRule type="expression" dxfId="16" priority="25" stopIfTrue="1">
      <formula>NOT(ISBLANK($F$96))</formula>
    </cfRule>
  </conditionalFormatting>
  <conditionalFormatting sqref="N99">
    <cfRule type="expression" dxfId="15" priority="24" stopIfTrue="1">
      <formula>NOT(ISBLANK($F$98))</formula>
    </cfRule>
  </conditionalFormatting>
  <conditionalFormatting sqref="F76:G76">
    <cfRule type="cellIs" dxfId="14" priority="22" stopIfTrue="1" operator="equal">
      <formula>0</formula>
    </cfRule>
  </conditionalFormatting>
  <conditionalFormatting sqref="M76">
    <cfRule type="notContainsBlanks" priority="21" stopIfTrue="1">
      <formula>LEN(TRIM(M76))&gt;0</formula>
    </cfRule>
    <cfRule type="expression" dxfId="13" priority="23" stopIfTrue="1">
      <formula>NOT(ISBLANK($F76))</formula>
    </cfRule>
  </conditionalFormatting>
  <conditionalFormatting sqref="F93:G93">
    <cfRule type="cellIs" dxfId="12" priority="18" stopIfTrue="1" operator="equal">
      <formula>0</formula>
    </cfRule>
  </conditionalFormatting>
  <conditionalFormatting sqref="F97:G97">
    <cfRule type="cellIs" dxfId="11" priority="16" stopIfTrue="1" operator="equal">
      <formula>0</formula>
    </cfRule>
  </conditionalFormatting>
  <conditionalFormatting sqref="F99:G99">
    <cfRule type="cellIs" dxfId="10" priority="15" stopIfTrue="1" operator="equal">
      <formula>0</formula>
    </cfRule>
  </conditionalFormatting>
  <conditionalFormatting sqref="F101:G101">
    <cfRule type="cellIs" dxfId="9" priority="14" stopIfTrue="1" operator="equal">
      <formula>0</formula>
    </cfRule>
  </conditionalFormatting>
  <conditionalFormatting sqref="F123:G123">
    <cfRule type="cellIs" dxfId="8" priority="9" stopIfTrue="1" operator="equal">
      <formula>0</formula>
    </cfRule>
  </conditionalFormatting>
  <conditionalFormatting sqref="J123:K123">
    <cfRule type="notContainsBlanks" priority="8" stopIfTrue="1">
      <formula>LEN(TRIM(J123))&gt;0</formula>
    </cfRule>
    <cfRule type="expression" dxfId="7" priority="10" stopIfTrue="1">
      <formula>NOT(ISBLANK($F123))</formula>
    </cfRule>
  </conditionalFormatting>
  <conditionalFormatting sqref="F124:G124">
    <cfRule type="cellIs" dxfId="6" priority="6" stopIfTrue="1" operator="equal">
      <formula>0</formula>
    </cfRule>
  </conditionalFormatting>
  <conditionalFormatting sqref="J124:K124">
    <cfRule type="notContainsBlanks" priority="5" stopIfTrue="1">
      <formula>LEN(TRIM(J124))&gt;0</formula>
    </cfRule>
    <cfRule type="expression" dxfId="5" priority="7" stopIfTrue="1">
      <formula>NOT(ISBLANK($F124))</formula>
    </cfRule>
  </conditionalFormatting>
  <conditionalFormatting sqref="F125:G125">
    <cfRule type="cellIs" dxfId="4" priority="3" stopIfTrue="1" operator="equal">
      <formula>0</formula>
    </cfRule>
  </conditionalFormatting>
  <conditionalFormatting sqref="J125:K125">
    <cfRule type="notContainsBlanks" priority="2" stopIfTrue="1">
      <formula>LEN(TRIM(J125))&gt;0</formula>
    </cfRule>
    <cfRule type="expression" dxfId="3" priority="4" stopIfTrue="1">
      <formula>NOT(ISBLANK($F125))</formula>
    </cfRule>
  </conditionalFormatting>
  <conditionalFormatting sqref="F95:G95">
    <cfRule type="cellIs" dxfId="2" priority="1" stopIfTrue="1" operator="equal">
      <formula>0</formula>
    </cfRule>
  </conditionalFormatting>
  <dataValidations count="6">
    <dataValidation type="list" allowBlank="1" showInputMessage="1" showErrorMessage="1" sqref="M76:M85 M92 M94 M96 M98 M100 K117:K126">
      <formula1>"0,1,2,3"</formula1>
    </dataValidation>
    <dataValidation type="list" allowBlank="1" showInputMessage="1" showErrorMessage="1" sqref="H117:I126">
      <formula1>$D$18:$D$201</formula1>
    </dataValidation>
    <dataValidation type="list" allowBlank="1" showInputMessage="1" showErrorMessage="1" sqref="F76:G85">
      <formula1>$B$18:$B$424</formula1>
    </dataValidation>
    <dataValidation type="list" allowBlank="1" showInputMessage="1" showErrorMessage="1" sqref="C4:C18">
      <formula1>$C$4:$C$185</formula1>
    </dataValidation>
    <dataValidation type="list" allowBlank="1" showInputMessage="1" showErrorMessage="1" sqref="F92:G92 F94:G94 F96:G96 F98:G98 F100:G100">
      <formula1>$C$18:$C$102</formula1>
    </dataValidation>
    <dataValidation type="list" allowBlank="1" showInputMessage="1" showErrorMessage="1" sqref="F117:G126">
      <formula1>$D$1:$D$18</formula1>
    </dataValidation>
  </dataValidations>
  <pageMargins left="0.7" right="0.7" top="0.75" bottom="0.75" header="0.3" footer="0.3"/>
  <pageSetup scale="55" fitToHeight="0" orientation="portrait" r:id="rId1"/>
  <headerFooter>
    <oddHeader>&amp;C&amp;G</oddHeader>
    <oddFooter>&amp;CPage &amp;P</oddFooter>
  </headerFooter>
  <rowBreaks count="2" manualBreakCount="2">
    <brk id="63" max="16383" man="1"/>
    <brk id="128" max="16383" man="1"/>
  </rowBreaks>
  <ignoredErrors>
    <ignoredError sqref="O99 S95:S97 O93 S93 S98:S99 O96:O98" formula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Document" shapeId="20958" r:id="rId5">
          <objectPr defaultSize="0" r:id="rId6">
            <anchor moveWithCells="1">
              <from>
                <xdr:col>5</xdr:col>
                <xdr:colOff>28575</xdr:colOff>
                <xdr:row>4</xdr:row>
                <xdr:rowOff>38100</xdr:rowOff>
              </from>
              <to>
                <xdr:col>18</xdr:col>
                <xdr:colOff>495300</xdr:colOff>
                <xdr:row>30</xdr:row>
                <xdr:rowOff>19050</xdr:rowOff>
              </to>
            </anchor>
          </objectPr>
        </oleObject>
      </mc:Choice>
      <mc:Fallback>
        <oleObject progId="Document" shapeId="20958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B0F0"/>
  </sheetPr>
  <dimension ref="B1:L526"/>
  <sheetViews>
    <sheetView showGridLines="0" topLeftCell="B1" zoomScale="90" zoomScaleNormal="90" zoomScalePageLayoutView="90" workbookViewId="0">
      <pane ySplit="14" topLeftCell="A15" activePane="bottomLeft" state="frozen"/>
      <selection pane="bottomLeft" activeCell="G6" sqref="G6:H6"/>
    </sheetView>
  </sheetViews>
  <sheetFormatPr defaultColWidth="9.140625" defaultRowHeight="12.95" customHeight="1"/>
  <cols>
    <col min="1" max="1" width="1.7109375" style="134" customWidth="1"/>
    <col min="2" max="2" width="5.140625" style="134" customWidth="1"/>
    <col min="3" max="3" width="0.85546875" style="135" customWidth="1"/>
    <col min="4" max="4" width="101.140625" style="134" customWidth="1"/>
    <col min="5" max="5" width="22.42578125" style="134" customWidth="1"/>
    <col min="6" max="6" width="0.28515625" style="134" customWidth="1"/>
    <col min="7" max="7" width="17.85546875" style="134" customWidth="1"/>
    <col min="8" max="8" width="0.85546875" style="134" customWidth="1"/>
    <col min="9" max="9" width="1.7109375" style="135" hidden="1" customWidth="1"/>
    <col min="10" max="10" width="22.28515625" style="142" customWidth="1"/>
    <col min="11" max="11" width="19.7109375" style="142" bestFit="1" customWidth="1"/>
    <col min="12" max="16384" width="9.140625" style="134"/>
  </cols>
  <sheetData>
    <row r="1" spans="4:12" ht="12.95" customHeight="1" thickBot="1"/>
    <row r="2" spans="4:12" ht="12.95" customHeight="1">
      <c r="D2" s="118" t="s">
        <v>36</v>
      </c>
      <c r="E2" s="322" t="s">
        <v>979</v>
      </c>
      <c r="F2" s="322" t="s">
        <v>979</v>
      </c>
      <c r="G2" s="322" t="s">
        <v>984</v>
      </c>
      <c r="H2" s="322"/>
      <c r="I2" s="145"/>
      <c r="J2" s="322" t="s">
        <v>989</v>
      </c>
      <c r="K2" s="324" t="s">
        <v>994</v>
      </c>
      <c r="L2" s="146"/>
    </row>
    <row r="3" spans="4:12" ht="12.95" customHeight="1">
      <c r="D3" s="119" t="s">
        <v>35</v>
      </c>
      <c r="E3" s="360" t="s">
        <v>980</v>
      </c>
      <c r="F3" s="360"/>
      <c r="G3" s="500" t="s">
        <v>985</v>
      </c>
      <c r="H3" s="500"/>
      <c r="I3" s="147"/>
      <c r="J3" s="360" t="s">
        <v>990</v>
      </c>
      <c r="K3" s="363" t="s">
        <v>995</v>
      </c>
      <c r="L3" s="146"/>
    </row>
    <row r="4" spans="4:12" ht="12.95" customHeight="1">
      <c r="D4" s="148"/>
      <c r="E4" s="360" t="s">
        <v>981</v>
      </c>
      <c r="F4" s="364"/>
      <c r="G4" s="500" t="s">
        <v>986</v>
      </c>
      <c r="H4" s="500"/>
      <c r="I4" s="147"/>
      <c r="J4" s="360" t="s">
        <v>991</v>
      </c>
      <c r="K4" s="363" t="s">
        <v>996</v>
      </c>
      <c r="L4" s="146"/>
    </row>
    <row r="5" spans="4:12" ht="12.95" customHeight="1">
      <c r="D5" s="148"/>
      <c r="E5" s="360" t="s">
        <v>982</v>
      </c>
      <c r="F5" s="360"/>
      <c r="G5" s="360" t="s">
        <v>987</v>
      </c>
      <c r="H5" s="115"/>
      <c r="I5" s="147"/>
      <c r="J5" s="360" t="s">
        <v>992</v>
      </c>
      <c r="K5" s="106"/>
      <c r="L5" s="146"/>
    </row>
    <row r="6" spans="4:12" ht="12.95" customHeight="1" thickBot="1">
      <c r="D6" s="150"/>
      <c r="E6" s="361" t="s">
        <v>983</v>
      </c>
      <c r="F6" s="313"/>
      <c r="G6" s="501" t="s">
        <v>988</v>
      </c>
      <c r="H6" s="501"/>
      <c r="I6" s="151"/>
      <c r="J6" s="362" t="s">
        <v>993</v>
      </c>
      <c r="K6" s="122"/>
      <c r="L6" s="146"/>
    </row>
    <row r="7" spans="4:12" ht="5.0999999999999996" customHeight="1" thickBot="1"/>
    <row r="8" spans="4:12" ht="12.95" customHeight="1">
      <c r="D8" s="144" t="s">
        <v>45</v>
      </c>
      <c r="E8" s="322" t="s">
        <v>957</v>
      </c>
      <c r="F8" s="322"/>
      <c r="G8" s="322"/>
      <c r="H8" s="324"/>
      <c r="J8" s="159"/>
      <c r="K8" s="160"/>
      <c r="L8" s="120" t="s">
        <v>46</v>
      </c>
    </row>
    <row r="9" spans="4:12" ht="12.95" customHeight="1">
      <c r="D9" s="108"/>
      <c r="E9" s="323"/>
      <c r="F9" s="315"/>
      <c r="G9" s="315"/>
      <c r="H9" s="106"/>
      <c r="J9" s="311"/>
      <c r="K9" s="162"/>
      <c r="L9" s="120"/>
    </row>
    <row r="10" spans="4:12" ht="12.95" customHeight="1">
      <c r="D10" s="119" t="s">
        <v>35</v>
      </c>
      <c r="E10" s="323"/>
      <c r="F10" s="315"/>
      <c r="G10" s="500"/>
      <c r="H10" s="502"/>
      <c r="J10" s="105"/>
      <c r="K10" s="158"/>
      <c r="L10" s="121" t="s">
        <v>47</v>
      </c>
    </row>
    <row r="11" spans="4:12" ht="12.95" customHeight="1">
      <c r="D11" s="148"/>
      <c r="E11" s="315"/>
      <c r="F11" s="315"/>
      <c r="G11" s="500"/>
      <c r="H11" s="502"/>
      <c r="J11" s="163"/>
      <c r="K11" s="157"/>
      <c r="L11" s="121" t="s">
        <v>48</v>
      </c>
    </row>
    <row r="12" spans="4:12" ht="12.95" customHeight="1">
      <c r="D12" s="148"/>
      <c r="E12" s="315"/>
      <c r="F12" s="315"/>
      <c r="G12" s="500"/>
      <c r="H12" s="502"/>
      <c r="J12" s="163"/>
      <c r="K12" s="106"/>
      <c r="L12" s="142"/>
    </row>
    <row r="13" spans="4:12" ht="12.95" customHeight="1" thickBot="1">
      <c r="D13" s="150"/>
      <c r="E13" s="290"/>
      <c r="F13" s="316"/>
      <c r="G13" s="503"/>
      <c r="H13" s="504"/>
      <c r="J13" s="161"/>
      <c r="K13" s="110"/>
      <c r="L13" s="142"/>
    </row>
    <row r="14" spans="4:12" ht="12.95" customHeight="1">
      <c r="D14" s="149"/>
      <c r="E14" s="112"/>
      <c r="F14" s="117"/>
      <c r="J14" s="134"/>
    </row>
    <row r="15" spans="4:12" ht="12.95" customHeight="1" thickBot="1">
      <c r="J15" s="134"/>
    </row>
    <row r="16" spans="4:12" ht="21" customHeight="1" thickBot="1">
      <c r="D16" s="497" t="s">
        <v>960</v>
      </c>
      <c r="E16" s="498"/>
      <c r="F16" s="498"/>
      <c r="G16" s="498"/>
      <c r="H16" s="499"/>
      <c r="I16" s="123"/>
      <c r="J16" s="134" t="s">
        <v>958</v>
      </c>
    </row>
    <row r="17" spans="2:11" ht="12.95" customHeight="1" thickBot="1">
      <c r="D17" s="137" t="s">
        <v>13</v>
      </c>
      <c r="E17" s="138" t="s">
        <v>14</v>
      </c>
      <c r="F17" s="139"/>
      <c r="G17" s="124" t="s">
        <v>15</v>
      </c>
      <c r="H17" s="140"/>
      <c r="I17" s="125"/>
      <c r="J17" s="134"/>
    </row>
    <row r="18" spans="2:11" ht="5.0999999999999996" customHeight="1">
      <c r="D18" s="148"/>
      <c r="E18" s="149"/>
      <c r="F18" s="149"/>
      <c r="G18" s="149"/>
      <c r="H18" s="152"/>
      <c r="I18" s="153"/>
      <c r="J18" s="134"/>
      <c r="K18" s="134"/>
    </row>
    <row r="19" spans="2:11" ht="5.0999999999999996" customHeight="1">
      <c r="C19" s="132"/>
      <c r="D19" s="128"/>
      <c r="E19" s="129"/>
      <c r="F19" s="130"/>
      <c r="G19" s="127"/>
      <c r="H19" s="131"/>
      <c r="I19" s="127"/>
      <c r="J19" s="154"/>
      <c r="K19" s="134"/>
    </row>
    <row r="20" spans="2:11" s="295" customFormat="1" ht="15" customHeight="1">
      <c r="C20" s="294"/>
      <c r="D20" s="293" t="s">
        <v>961</v>
      </c>
      <c r="E20" s="167"/>
      <c r="F20" s="168"/>
      <c r="G20" s="291"/>
      <c r="H20" s="169"/>
      <c r="I20" s="291"/>
      <c r="J20" s="289"/>
    </row>
    <row r="21" spans="2:11" s="295" customFormat="1" ht="12.95" customHeight="1">
      <c r="B21" s="294"/>
      <c r="C21" s="294"/>
      <c r="D21" s="287" t="s">
        <v>76</v>
      </c>
      <c r="E21" s="268" t="s">
        <v>64</v>
      </c>
      <c r="F21" s="133"/>
      <c r="G21" s="288">
        <v>16.89</v>
      </c>
      <c r="H21" s="126"/>
      <c r="I21" s="291"/>
      <c r="J21" s="289"/>
    </row>
    <row r="22" spans="2:11" s="295" customFormat="1" ht="13.5">
      <c r="B22" s="294"/>
      <c r="C22" s="294"/>
      <c r="D22" s="287" t="s">
        <v>75</v>
      </c>
      <c r="E22" s="268" t="s">
        <v>65</v>
      </c>
      <c r="F22" s="133"/>
      <c r="G22" s="288">
        <v>23.56</v>
      </c>
      <c r="H22" s="126"/>
      <c r="I22" s="291"/>
      <c r="J22" s="289"/>
    </row>
    <row r="23" spans="2:11" s="295" customFormat="1" ht="13.5">
      <c r="B23" s="294"/>
      <c r="C23" s="294"/>
      <c r="D23" s="287" t="s">
        <v>74</v>
      </c>
      <c r="E23" s="268" t="s">
        <v>66</v>
      </c>
      <c r="F23" s="133"/>
      <c r="G23" s="288">
        <v>8.89</v>
      </c>
      <c r="H23" s="126"/>
      <c r="I23" s="291"/>
      <c r="J23" s="289"/>
    </row>
    <row r="24" spans="2:11" s="295" customFormat="1" ht="13.5">
      <c r="B24" s="294"/>
      <c r="C24" s="294"/>
      <c r="D24" s="287" t="s">
        <v>73</v>
      </c>
      <c r="E24" s="268" t="s">
        <v>67</v>
      </c>
      <c r="F24" s="133"/>
      <c r="G24" s="288">
        <v>16.89</v>
      </c>
      <c r="H24" s="126"/>
      <c r="I24" s="291"/>
      <c r="J24" s="289"/>
    </row>
    <row r="25" spans="2:11" s="295" customFormat="1" ht="13.5">
      <c r="B25" s="294"/>
      <c r="C25" s="294"/>
      <c r="D25" s="287" t="s">
        <v>72</v>
      </c>
      <c r="E25" s="268" t="s">
        <v>68</v>
      </c>
      <c r="F25" s="133"/>
      <c r="G25" s="288">
        <v>23.56</v>
      </c>
      <c r="H25" s="126"/>
      <c r="I25" s="291"/>
      <c r="J25" s="289"/>
    </row>
    <row r="26" spans="2:11" s="295" customFormat="1" ht="13.5">
      <c r="B26" s="294"/>
      <c r="C26" s="294"/>
      <c r="D26" s="287" t="s">
        <v>71</v>
      </c>
      <c r="E26" s="268" t="s">
        <v>69</v>
      </c>
      <c r="F26" s="133"/>
      <c r="G26" s="288">
        <v>8.89</v>
      </c>
      <c r="H26" s="126"/>
      <c r="I26" s="291"/>
      <c r="J26" s="289"/>
    </row>
    <row r="27" spans="2:11" s="295" customFormat="1" ht="13.5">
      <c r="B27" s="294"/>
      <c r="C27" s="294"/>
      <c r="D27" s="287" t="s">
        <v>370</v>
      </c>
      <c r="E27" s="318" t="s">
        <v>371</v>
      </c>
      <c r="F27" s="133"/>
      <c r="G27" s="288">
        <v>16</v>
      </c>
      <c r="H27" s="317"/>
      <c r="I27" s="291"/>
      <c r="J27" s="289"/>
    </row>
    <row r="28" spans="2:11" s="295" customFormat="1" ht="13.5">
      <c r="B28" s="294"/>
      <c r="C28" s="294"/>
      <c r="D28" s="287" t="s">
        <v>372</v>
      </c>
      <c r="E28" s="318" t="s">
        <v>373</v>
      </c>
      <c r="F28" s="133"/>
      <c r="G28" s="288">
        <v>22.67</v>
      </c>
      <c r="H28" s="317"/>
      <c r="I28" s="291"/>
      <c r="J28" s="289"/>
    </row>
    <row r="29" spans="2:11" s="295" customFormat="1" ht="13.5">
      <c r="B29" s="294"/>
      <c r="C29" s="294"/>
      <c r="D29" s="287" t="s">
        <v>374</v>
      </c>
      <c r="E29" s="318" t="s">
        <v>375</v>
      </c>
      <c r="F29" s="133"/>
      <c r="G29" s="288">
        <v>8.44</v>
      </c>
      <c r="H29" s="317"/>
      <c r="I29" s="291"/>
      <c r="J29" s="289"/>
    </row>
    <row r="30" spans="2:11" s="295" customFormat="1" ht="13.5">
      <c r="B30" s="294"/>
      <c r="C30" s="294"/>
      <c r="D30" s="287" t="s">
        <v>376</v>
      </c>
      <c r="E30" s="318" t="s">
        <v>377</v>
      </c>
      <c r="F30" s="133"/>
      <c r="G30" s="288">
        <v>16</v>
      </c>
      <c r="H30" s="317"/>
      <c r="I30" s="291"/>
      <c r="J30" s="289"/>
    </row>
    <row r="31" spans="2:11" s="295" customFormat="1" ht="13.5">
      <c r="B31" s="294"/>
      <c r="C31" s="294"/>
      <c r="D31" s="287" t="s">
        <v>378</v>
      </c>
      <c r="E31" s="318" t="s">
        <v>379</v>
      </c>
      <c r="F31" s="133"/>
      <c r="G31" s="288">
        <v>22.67</v>
      </c>
      <c r="H31" s="317"/>
      <c r="I31" s="291"/>
      <c r="J31" s="289"/>
    </row>
    <row r="32" spans="2:11" s="295" customFormat="1" ht="13.5">
      <c r="B32" s="294"/>
      <c r="C32" s="294"/>
      <c r="D32" s="287" t="s">
        <v>380</v>
      </c>
      <c r="E32" s="318" t="s">
        <v>381</v>
      </c>
      <c r="F32" s="133"/>
      <c r="G32" s="288">
        <v>8.44</v>
      </c>
      <c r="H32" s="317"/>
      <c r="I32" s="291"/>
      <c r="J32" s="289"/>
    </row>
    <row r="33" spans="2:10" s="295" customFormat="1" ht="5.0999999999999996" customHeight="1">
      <c r="C33" s="294"/>
      <c r="D33" s="292"/>
      <c r="E33" s="167"/>
      <c r="F33" s="168"/>
      <c r="G33" s="291"/>
      <c r="H33" s="169"/>
      <c r="I33" s="291"/>
      <c r="J33" s="289"/>
    </row>
    <row r="34" spans="2:10" s="295" customFormat="1" ht="15" customHeight="1">
      <c r="C34" s="294"/>
      <c r="D34" s="293" t="s">
        <v>962</v>
      </c>
      <c r="E34" s="167"/>
      <c r="F34" s="168"/>
      <c r="G34" s="291"/>
      <c r="H34" s="169"/>
      <c r="I34" s="291"/>
      <c r="J34" s="289"/>
    </row>
    <row r="35" spans="2:10" s="295" customFormat="1" ht="13.5">
      <c r="B35" s="294"/>
      <c r="C35" s="294"/>
      <c r="D35" s="287" t="s">
        <v>70</v>
      </c>
      <c r="E35" s="268" t="s">
        <v>77</v>
      </c>
      <c r="F35" s="133"/>
      <c r="G35" s="288">
        <v>67.11</v>
      </c>
      <c r="H35" s="126"/>
      <c r="I35" s="291"/>
      <c r="J35" s="289"/>
    </row>
    <row r="36" spans="2:10" s="295" customFormat="1" ht="13.5">
      <c r="B36" s="294"/>
      <c r="C36" s="294"/>
      <c r="D36" s="287" t="s">
        <v>79</v>
      </c>
      <c r="E36" s="268" t="s">
        <v>80</v>
      </c>
      <c r="F36" s="133"/>
      <c r="G36" s="288">
        <v>94.22</v>
      </c>
      <c r="H36" s="126"/>
      <c r="I36" s="291"/>
      <c r="J36" s="289"/>
    </row>
    <row r="37" spans="2:10" s="295" customFormat="1" ht="13.5">
      <c r="B37" s="294"/>
      <c r="C37" s="294"/>
      <c r="D37" s="287" t="s">
        <v>78</v>
      </c>
      <c r="E37" s="268" t="s">
        <v>81</v>
      </c>
      <c r="F37" s="133"/>
      <c r="G37" s="288">
        <v>35.56</v>
      </c>
      <c r="H37" s="126"/>
      <c r="I37" s="291"/>
      <c r="J37" s="289"/>
    </row>
    <row r="38" spans="2:10" s="295" customFormat="1" ht="13.5">
      <c r="B38" s="294"/>
      <c r="C38" s="294"/>
      <c r="D38" s="287" t="s">
        <v>82</v>
      </c>
      <c r="E38" s="268" t="s">
        <v>83</v>
      </c>
      <c r="F38" s="133"/>
      <c r="G38" s="288">
        <v>132.88999999999999</v>
      </c>
      <c r="H38" s="126"/>
      <c r="I38" s="291"/>
      <c r="J38" s="289"/>
    </row>
    <row r="39" spans="2:10" s="295" customFormat="1" ht="13.5">
      <c r="B39" s="294"/>
      <c r="C39" s="294"/>
      <c r="D39" s="287" t="s">
        <v>86</v>
      </c>
      <c r="E39" s="268" t="s">
        <v>84</v>
      </c>
      <c r="F39" s="133"/>
      <c r="G39" s="288">
        <v>186.67</v>
      </c>
      <c r="H39" s="126"/>
      <c r="I39" s="291"/>
      <c r="J39" s="289"/>
    </row>
    <row r="40" spans="2:10" s="295" customFormat="1" ht="13.5">
      <c r="B40" s="294"/>
      <c r="C40" s="294"/>
      <c r="D40" s="287" t="s">
        <v>85</v>
      </c>
      <c r="E40" s="268" t="s">
        <v>87</v>
      </c>
      <c r="F40" s="133"/>
      <c r="G40" s="288">
        <v>70.67</v>
      </c>
      <c r="H40" s="126"/>
      <c r="I40" s="291"/>
      <c r="J40" s="289"/>
    </row>
    <row r="41" spans="2:10" s="295" customFormat="1" ht="13.5">
      <c r="B41" s="294"/>
      <c r="C41" s="294"/>
      <c r="D41" s="287" t="s">
        <v>88</v>
      </c>
      <c r="E41" s="268" t="s">
        <v>89</v>
      </c>
      <c r="F41" s="133"/>
      <c r="G41" s="288">
        <v>76.89</v>
      </c>
      <c r="H41" s="126"/>
      <c r="I41" s="291"/>
      <c r="J41" s="289"/>
    </row>
    <row r="42" spans="2:10" s="295" customFormat="1" ht="13.5">
      <c r="B42" s="294"/>
      <c r="C42" s="294"/>
      <c r="D42" s="287" t="s">
        <v>90</v>
      </c>
      <c r="E42" s="268" t="s">
        <v>91</v>
      </c>
      <c r="F42" s="133"/>
      <c r="G42" s="288">
        <v>108</v>
      </c>
      <c r="H42" s="126"/>
      <c r="I42" s="291"/>
      <c r="J42" s="289"/>
    </row>
    <row r="43" spans="2:10" s="295" customFormat="1" ht="13.5">
      <c r="B43" s="294"/>
      <c r="C43" s="294"/>
      <c r="D43" s="287" t="s">
        <v>92</v>
      </c>
      <c r="E43" s="268" t="s">
        <v>93</v>
      </c>
      <c r="F43" s="133"/>
      <c r="G43" s="288">
        <v>40.89</v>
      </c>
      <c r="H43" s="126"/>
      <c r="I43" s="291"/>
      <c r="J43" s="289"/>
    </row>
    <row r="44" spans="2:10" s="295" customFormat="1" ht="13.5">
      <c r="B44" s="294"/>
      <c r="C44" s="294"/>
      <c r="D44" s="287" t="s">
        <v>94</v>
      </c>
      <c r="E44" s="268" t="s">
        <v>95</v>
      </c>
      <c r="F44" s="133"/>
      <c r="G44" s="288">
        <v>153.33000000000001</v>
      </c>
      <c r="H44" s="126"/>
      <c r="I44" s="291"/>
      <c r="J44" s="289"/>
    </row>
    <row r="45" spans="2:10" s="295" customFormat="1" ht="13.5">
      <c r="B45" s="294"/>
      <c r="C45" s="294"/>
      <c r="D45" s="287" t="s">
        <v>96</v>
      </c>
      <c r="E45" s="268" t="s">
        <v>97</v>
      </c>
      <c r="F45" s="133"/>
      <c r="G45" s="288">
        <v>215.11</v>
      </c>
      <c r="H45" s="126"/>
      <c r="I45" s="291"/>
      <c r="J45" s="289"/>
    </row>
    <row r="46" spans="2:10" s="295" customFormat="1" ht="13.5">
      <c r="B46" s="294"/>
      <c r="C46" s="294"/>
      <c r="D46" s="287" t="s">
        <v>98</v>
      </c>
      <c r="E46" s="268" t="s">
        <v>99</v>
      </c>
      <c r="F46" s="133"/>
      <c r="G46" s="288">
        <v>81.33</v>
      </c>
      <c r="H46" s="126"/>
      <c r="I46" s="291"/>
      <c r="J46" s="289"/>
    </row>
    <row r="47" spans="2:10" s="295" customFormat="1" ht="13.5">
      <c r="B47" s="294"/>
      <c r="C47" s="294"/>
      <c r="D47" s="287" t="s">
        <v>382</v>
      </c>
      <c r="E47" s="318" t="s">
        <v>383</v>
      </c>
      <c r="F47" s="133"/>
      <c r="G47" s="288">
        <v>63.56</v>
      </c>
      <c r="H47" s="317"/>
      <c r="I47" s="291"/>
      <c r="J47" s="289"/>
    </row>
    <row r="48" spans="2:10" s="295" customFormat="1" ht="13.5">
      <c r="B48" s="294"/>
      <c r="C48" s="294"/>
      <c r="D48" s="287" t="s">
        <v>384</v>
      </c>
      <c r="E48" s="318" t="s">
        <v>385</v>
      </c>
      <c r="F48" s="133"/>
      <c r="G48" s="288">
        <v>89.33</v>
      </c>
      <c r="H48" s="317"/>
      <c r="I48" s="291"/>
      <c r="J48" s="289"/>
    </row>
    <row r="49" spans="2:10" s="295" customFormat="1" ht="13.5">
      <c r="B49" s="294"/>
      <c r="C49" s="294"/>
      <c r="D49" s="287" t="s">
        <v>386</v>
      </c>
      <c r="E49" s="318" t="s">
        <v>387</v>
      </c>
      <c r="F49" s="133"/>
      <c r="G49" s="288">
        <v>33.78</v>
      </c>
      <c r="H49" s="317"/>
      <c r="I49" s="291"/>
      <c r="J49" s="289"/>
    </row>
    <row r="50" spans="2:10" s="295" customFormat="1" ht="13.5">
      <c r="B50" s="294"/>
      <c r="C50" s="294"/>
      <c r="D50" s="287" t="s">
        <v>388</v>
      </c>
      <c r="E50" s="318" t="s">
        <v>389</v>
      </c>
      <c r="F50" s="133"/>
      <c r="G50" s="288">
        <v>127.11</v>
      </c>
      <c r="H50" s="317"/>
      <c r="I50" s="291"/>
      <c r="J50" s="289"/>
    </row>
    <row r="51" spans="2:10" s="295" customFormat="1" ht="13.5">
      <c r="B51" s="294"/>
      <c r="C51" s="294"/>
      <c r="D51" s="287" t="s">
        <v>390</v>
      </c>
      <c r="E51" s="318" t="s">
        <v>391</v>
      </c>
      <c r="F51" s="133"/>
      <c r="G51" s="288">
        <v>178.67</v>
      </c>
      <c r="H51" s="317"/>
      <c r="I51" s="291"/>
      <c r="J51" s="289"/>
    </row>
    <row r="52" spans="2:10" s="295" customFormat="1" ht="13.5">
      <c r="B52" s="294"/>
      <c r="C52" s="294"/>
      <c r="D52" s="287" t="s">
        <v>392</v>
      </c>
      <c r="E52" s="318" t="s">
        <v>393</v>
      </c>
      <c r="F52" s="133"/>
      <c r="G52" s="288">
        <v>67.56</v>
      </c>
      <c r="H52" s="317"/>
      <c r="I52" s="291"/>
      <c r="J52" s="289"/>
    </row>
    <row r="53" spans="2:10" s="295" customFormat="1" ht="13.5">
      <c r="B53" s="294"/>
      <c r="C53" s="294"/>
      <c r="D53" s="287" t="s">
        <v>394</v>
      </c>
      <c r="E53" s="318" t="s">
        <v>395</v>
      </c>
      <c r="F53" s="133"/>
      <c r="G53" s="288">
        <v>73.78</v>
      </c>
      <c r="H53" s="317"/>
      <c r="I53" s="291"/>
      <c r="J53" s="289"/>
    </row>
    <row r="54" spans="2:10" s="295" customFormat="1" ht="13.5">
      <c r="B54" s="294"/>
      <c r="C54" s="294"/>
      <c r="D54" s="287" t="s">
        <v>396</v>
      </c>
      <c r="E54" s="318" t="s">
        <v>397</v>
      </c>
      <c r="F54" s="133"/>
      <c r="G54" s="288">
        <v>103.56</v>
      </c>
      <c r="H54" s="317"/>
      <c r="I54" s="291"/>
      <c r="J54" s="289"/>
    </row>
    <row r="55" spans="2:10" s="295" customFormat="1" ht="13.5">
      <c r="B55" s="294"/>
      <c r="C55" s="294"/>
      <c r="D55" s="287" t="s">
        <v>398</v>
      </c>
      <c r="E55" s="318" t="s">
        <v>399</v>
      </c>
      <c r="F55" s="133"/>
      <c r="G55" s="288">
        <v>39.11</v>
      </c>
      <c r="H55" s="317"/>
      <c r="I55" s="291"/>
      <c r="J55" s="289"/>
    </row>
    <row r="56" spans="2:10" s="295" customFormat="1" ht="13.5">
      <c r="B56" s="294"/>
      <c r="C56" s="294"/>
      <c r="D56" s="287" t="s">
        <v>400</v>
      </c>
      <c r="E56" s="318" t="s">
        <v>401</v>
      </c>
      <c r="F56" s="133"/>
      <c r="G56" s="288">
        <v>147.11000000000001</v>
      </c>
      <c r="H56" s="317"/>
      <c r="I56" s="291"/>
      <c r="J56" s="289"/>
    </row>
    <row r="57" spans="2:10" s="295" customFormat="1" ht="13.5">
      <c r="B57" s="294"/>
      <c r="C57" s="294"/>
      <c r="D57" s="287" t="s">
        <v>402</v>
      </c>
      <c r="E57" s="318" t="s">
        <v>403</v>
      </c>
      <c r="F57" s="133"/>
      <c r="G57" s="288">
        <v>206.67</v>
      </c>
      <c r="H57" s="317"/>
      <c r="I57" s="291"/>
      <c r="J57" s="289"/>
    </row>
    <row r="58" spans="2:10" s="295" customFormat="1" ht="13.5">
      <c r="B58" s="294"/>
      <c r="C58" s="294"/>
      <c r="D58" s="287" t="s">
        <v>404</v>
      </c>
      <c r="E58" s="318" t="s">
        <v>405</v>
      </c>
      <c r="F58" s="133"/>
      <c r="G58" s="288">
        <v>78.22</v>
      </c>
      <c r="H58" s="317"/>
      <c r="I58" s="291"/>
      <c r="J58" s="289"/>
    </row>
    <row r="59" spans="2:10" s="295" customFormat="1" ht="5.0999999999999996" customHeight="1">
      <c r="C59" s="294"/>
      <c r="D59" s="292"/>
      <c r="E59" s="167"/>
      <c r="F59" s="168"/>
      <c r="G59" s="291"/>
      <c r="H59" s="169"/>
      <c r="I59" s="291"/>
      <c r="J59" s="289"/>
    </row>
    <row r="60" spans="2:10" s="295" customFormat="1" ht="15" customHeight="1">
      <c r="C60" s="294"/>
      <c r="D60" s="293" t="s">
        <v>963</v>
      </c>
      <c r="E60" s="167"/>
      <c r="F60" s="168"/>
      <c r="G60" s="291"/>
      <c r="H60" s="169"/>
      <c r="I60" s="291"/>
      <c r="J60" s="289"/>
    </row>
    <row r="61" spans="2:10" s="295" customFormat="1" ht="13.5">
      <c r="B61" s="294"/>
      <c r="C61" s="294"/>
      <c r="D61" s="287" t="s">
        <v>100</v>
      </c>
      <c r="E61" s="268" t="s">
        <v>101</v>
      </c>
      <c r="F61" s="133"/>
      <c r="G61" s="288">
        <v>42.67</v>
      </c>
      <c r="H61" s="126"/>
      <c r="I61" s="291"/>
      <c r="J61" s="289"/>
    </row>
    <row r="62" spans="2:10" s="295" customFormat="1" ht="13.5">
      <c r="B62" s="294"/>
      <c r="C62" s="294"/>
      <c r="D62" s="287" t="s">
        <v>102</v>
      </c>
      <c r="E62" s="268" t="s">
        <v>103</v>
      </c>
      <c r="F62" s="133"/>
      <c r="G62" s="288">
        <v>60</v>
      </c>
      <c r="H62" s="126"/>
      <c r="I62" s="291"/>
      <c r="J62" s="289"/>
    </row>
    <row r="63" spans="2:10" s="295" customFormat="1" ht="13.5">
      <c r="B63" s="294"/>
      <c r="C63" s="294"/>
      <c r="D63" s="287" t="s">
        <v>104</v>
      </c>
      <c r="E63" s="268" t="s">
        <v>105</v>
      </c>
      <c r="F63" s="133"/>
      <c r="G63" s="288">
        <v>22.67</v>
      </c>
      <c r="H63" s="126"/>
      <c r="I63" s="291"/>
      <c r="J63" s="289"/>
    </row>
    <row r="64" spans="2:10" s="295" customFormat="1" ht="13.5">
      <c r="B64" s="294"/>
      <c r="C64" s="294"/>
      <c r="D64" s="287" t="s">
        <v>106</v>
      </c>
      <c r="E64" s="268" t="s">
        <v>107</v>
      </c>
      <c r="F64" s="133"/>
      <c r="G64" s="288">
        <v>52.89</v>
      </c>
      <c r="H64" s="126"/>
      <c r="I64" s="291"/>
      <c r="J64" s="289"/>
    </row>
    <row r="65" spans="2:10" s="295" customFormat="1" ht="13.5">
      <c r="B65" s="294"/>
      <c r="C65" s="294"/>
      <c r="D65" s="287" t="s">
        <v>108</v>
      </c>
      <c r="E65" s="268" t="s">
        <v>109</v>
      </c>
      <c r="F65" s="133"/>
      <c r="G65" s="288">
        <v>74.22</v>
      </c>
      <c r="H65" s="126"/>
      <c r="I65" s="291"/>
      <c r="J65" s="289"/>
    </row>
    <row r="66" spans="2:10" s="295" customFormat="1" ht="13.5">
      <c r="B66" s="294"/>
      <c r="C66" s="294"/>
      <c r="D66" s="287" t="s">
        <v>110</v>
      </c>
      <c r="E66" s="268" t="s">
        <v>111</v>
      </c>
      <c r="F66" s="133"/>
      <c r="G66" s="288">
        <v>28</v>
      </c>
      <c r="H66" s="126"/>
      <c r="I66" s="291"/>
      <c r="J66" s="289"/>
    </row>
    <row r="67" spans="2:10" s="295" customFormat="1" ht="13.5">
      <c r="B67" s="294"/>
      <c r="C67" s="294"/>
      <c r="D67" s="287" t="s">
        <v>112</v>
      </c>
      <c r="E67" s="268" t="s">
        <v>113</v>
      </c>
      <c r="F67" s="133"/>
      <c r="G67" s="288">
        <v>26.22</v>
      </c>
      <c r="H67" s="126"/>
      <c r="I67" s="291"/>
      <c r="J67" s="289"/>
    </row>
    <row r="68" spans="2:10" s="295" customFormat="1" ht="13.5">
      <c r="B68" s="294"/>
      <c r="C68" s="294"/>
      <c r="D68" s="287" t="s">
        <v>114</v>
      </c>
      <c r="E68" s="268" t="s">
        <v>115</v>
      </c>
      <c r="F68" s="133"/>
      <c r="G68" s="288">
        <v>36.44</v>
      </c>
      <c r="H68" s="126"/>
      <c r="I68" s="291"/>
      <c r="J68" s="289"/>
    </row>
    <row r="69" spans="2:10" s="295" customFormat="1" ht="13.5">
      <c r="B69" s="294"/>
      <c r="C69" s="294"/>
      <c r="D69" s="287" t="s">
        <v>116</v>
      </c>
      <c r="E69" s="268" t="s">
        <v>117</v>
      </c>
      <c r="F69" s="133"/>
      <c r="G69" s="288">
        <v>13.78</v>
      </c>
      <c r="H69" s="126"/>
      <c r="I69" s="291"/>
      <c r="J69" s="289"/>
    </row>
    <row r="70" spans="2:10" s="295" customFormat="1" ht="13.5">
      <c r="B70" s="294"/>
      <c r="C70" s="294"/>
      <c r="D70" s="287" t="s">
        <v>118</v>
      </c>
      <c r="E70" s="268" t="s">
        <v>121</v>
      </c>
      <c r="F70" s="133"/>
      <c r="G70" s="288">
        <v>36</v>
      </c>
      <c r="H70" s="126"/>
      <c r="I70" s="291"/>
      <c r="J70" s="289"/>
    </row>
    <row r="71" spans="2:10" s="295" customFormat="1" ht="13.5">
      <c r="B71" s="294"/>
      <c r="C71" s="294"/>
      <c r="D71" s="287" t="s">
        <v>119</v>
      </c>
      <c r="E71" s="268" t="s">
        <v>122</v>
      </c>
      <c r="F71" s="133"/>
      <c r="G71" s="288">
        <v>50.67</v>
      </c>
      <c r="H71" s="126"/>
      <c r="I71" s="291"/>
      <c r="J71" s="289"/>
    </row>
    <row r="72" spans="2:10" s="295" customFormat="1" ht="13.5">
      <c r="B72" s="294"/>
      <c r="C72" s="294"/>
      <c r="D72" s="287" t="s">
        <v>120</v>
      </c>
      <c r="E72" s="268" t="s">
        <v>123</v>
      </c>
      <c r="F72" s="133"/>
      <c r="G72" s="288">
        <v>19.11</v>
      </c>
      <c r="H72" s="126"/>
      <c r="I72" s="291"/>
      <c r="J72" s="289"/>
    </row>
    <row r="73" spans="2:10" s="295" customFormat="1" ht="13.5">
      <c r="B73" s="294"/>
      <c r="C73" s="294"/>
      <c r="D73" s="287" t="s">
        <v>406</v>
      </c>
      <c r="E73" s="318" t="s">
        <v>407</v>
      </c>
      <c r="F73" s="133"/>
      <c r="G73" s="288">
        <v>41.33</v>
      </c>
      <c r="H73" s="317"/>
      <c r="I73" s="291"/>
      <c r="J73" s="289"/>
    </row>
    <row r="74" spans="2:10" s="295" customFormat="1" ht="13.5">
      <c r="B74" s="294"/>
      <c r="C74" s="294"/>
      <c r="D74" s="287" t="s">
        <v>408</v>
      </c>
      <c r="E74" s="318" t="s">
        <v>409</v>
      </c>
      <c r="F74" s="133"/>
      <c r="G74" s="288">
        <v>57.78</v>
      </c>
      <c r="H74" s="317"/>
      <c r="I74" s="291"/>
      <c r="J74" s="289"/>
    </row>
    <row r="75" spans="2:10" s="295" customFormat="1" ht="13.5">
      <c r="B75" s="294"/>
      <c r="C75" s="294"/>
      <c r="D75" s="287" t="s">
        <v>410</v>
      </c>
      <c r="E75" s="318" t="s">
        <v>411</v>
      </c>
      <c r="F75" s="133"/>
      <c r="G75" s="288">
        <v>21.78</v>
      </c>
      <c r="H75" s="317"/>
      <c r="I75" s="291"/>
      <c r="J75" s="289"/>
    </row>
    <row r="76" spans="2:10" s="295" customFormat="1" ht="13.5">
      <c r="B76" s="294"/>
      <c r="C76" s="294"/>
      <c r="D76" s="287" t="s">
        <v>412</v>
      </c>
      <c r="E76" s="318" t="s">
        <v>413</v>
      </c>
      <c r="F76" s="133"/>
      <c r="G76" s="288">
        <v>51.11</v>
      </c>
      <c r="H76" s="317"/>
      <c r="I76" s="291"/>
      <c r="J76" s="289"/>
    </row>
    <row r="77" spans="2:10" s="295" customFormat="1" ht="13.5">
      <c r="B77" s="294"/>
      <c r="C77" s="294"/>
      <c r="D77" s="287" t="s">
        <v>414</v>
      </c>
      <c r="E77" s="318" t="s">
        <v>415</v>
      </c>
      <c r="F77" s="133"/>
      <c r="G77" s="288">
        <v>72</v>
      </c>
      <c r="H77" s="317"/>
      <c r="I77" s="291"/>
      <c r="J77" s="289"/>
    </row>
    <row r="78" spans="2:10" s="295" customFormat="1" ht="13.5">
      <c r="B78" s="294"/>
      <c r="C78" s="294"/>
      <c r="D78" s="287" t="s">
        <v>416</v>
      </c>
      <c r="E78" s="318" t="s">
        <v>417</v>
      </c>
      <c r="F78" s="133"/>
      <c r="G78" s="288">
        <v>27.11</v>
      </c>
      <c r="H78" s="317"/>
      <c r="I78" s="291"/>
      <c r="J78" s="289"/>
    </row>
    <row r="79" spans="2:10" s="295" customFormat="1" ht="13.5">
      <c r="B79" s="294"/>
      <c r="C79" s="294"/>
      <c r="D79" s="287" t="s">
        <v>418</v>
      </c>
      <c r="E79" s="318" t="s">
        <v>419</v>
      </c>
      <c r="F79" s="133"/>
      <c r="G79" s="288">
        <v>25.33</v>
      </c>
      <c r="H79" s="317"/>
      <c r="I79" s="291"/>
      <c r="J79" s="289"/>
    </row>
    <row r="80" spans="2:10" s="295" customFormat="1" ht="13.5">
      <c r="B80" s="294"/>
      <c r="C80" s="294"/>
      <c r="D80" s="287" t="s">
        <v>420</v>
      </c>
      <c r="E80" s="318" t="s">
        <v>421</v>
      </c>
      <c r="F80" s="133"/>
      <c r="G80" s="288">
        <v>35.56</v>
      </c>
      <c r="H80" s="317"/>
      <c r="I80" s="291"/>
      <c r="J80" s="289"/>
    </row>
    <row r="81" spans="2:10" s="295" customFormat="1" ht="13.5">
      <c r="B81" s="294"/>
      <c r="C81" s="294"/>
      <c r="D81" s="287" t="s">
        <v>422</v>
      </c>
      <c r="E81" s="318" t="s">
        <v>423</v>
      </c>
      <c r="F81" s="133"/>
      <c r="G81" s="288">
        <v>13.33</v>
      </c>
      <c r="H81" s="317"/>
      <c r="I81" s="291"/>
      <c r="J81" s="289"/>
    </row>
    <row r="82" spans="2:10" s="295" customFormat="1" ht="13.5">
      <c r="B82" s="294"/>
      <c r="C82" s="294"/>
      <c r="D82" s="287" t="s">
        <v>424</v>
      </c>
      <c r="E82" s="318" t="s">
        <v>425</v>
      </c>
      <c r="F82" s="133"/>
      <c r="G82" s="288">
        <v>35.11</v>
      </c>
      <c r="H82" s="317"/>
      <c r="I82" s="291"/>
      <c r="J82" s="289"/>
    </row>
    <row r="83" spans="2:10" s="295" customFormat="1" ht="13.5">
      <c r="B83" s="294"/>
      <c r="C83" s="294"/>
      <c r="D83" s="287" t="s">
        <v>426</v>
      </c>
      <c r="E83" s="318" t="s">
        <v>427</v>
      </c>
      <c r="F83" s="133"/>
      <c r="G83" s="288">
        <v>49.33</v>
      </c>
      <c r="H83" s="317"/>
      <c r="I83" s="291"/>
      <c r="J83" s="289"/>
    </row>
    <row r="84" spans="2:10" s="295" customFormat="1" ht="13.5">
      <c r="B84" s="294"/>
      <c r="C84" s="294"/>
      <c r="D84" s="287" t="s">
        <v>428</v>
      </c>
      <c r="E84" s="318" t="s">
        <v>429</v>
      </c>
      <c r="F84" s="133"/>
      <c r="G84" s="288">
        <v>18.670000000000002</v>
      </c>
      <c r="H84" s="317"/>
      <c r="I84" s="291"/>
      <c r="J84" s="289"/>
    </row>
    <row r="85" spans="2:10" s="295" customFormat="1" ht="5.0999999999999996" customHeight="1">
      <c r="C85" s="294"/>
      <c r="D85" s="292"/>
      <c r="E85" s="167"/>
      <c r="F85" s="168"/>
      <c r="G85" s="291"/>
      <c r="H85" s="169"/>
      <c r="I85" s="291"/>
      <c r="J85" s="289"/>
    </row>
    <row r="86" spans="2:10" s="295" customFormat="1" ht="15" customHeight="1">
      <c r="C86" s="294"/>
      <c r="D86" s="293" t="s">
        <v>964</v>
      </c>
      <c r="E86" s="167"/>
      <c r="F86" s="168"/>
      <c r="G86" s="291"/>
      <c r="H86" s="169"/>
      <c r="I86" s="291"/>
      <c r="J86" s="289"/>
    </row>
    <row r="87" spans="2:10" s="295" customFormat="1" ht="13.5">
      <c r="B87" s="294"/>
      <c r="C87" s="294"/>
      <c r="D87" s="287" t="s">
        <v>124</v>
      </c>
      <c r="E87" s="268" t="s">
        <v>127</v>
      </c>
      <c r="F87" s="133"/>
      <c r="G87" s="288">
        <v>83.56</v>
      </c>
      <c r="H87" s="126"/>
      <c r="I87" s="291"/>
      <c r="J87" s="289"/>
    </row>
    <row r="88" spans="2:10" s="295" customFormat="1" ht="13.5">
      <c r="B88" s="294"/>
      <c r="C88" s="294"/>
      <c r="D88" s="287" t="s">
        <v>125</v>
      </c>
      <c r="E88" s="268" t="s">
        <v>128</v>
      </c>
      <c r="F88" s="133"/>
      <c r="G88" s="288">
        <v>117.33</v>
      </c>
      <c r="H88" s="126"/>
      <c r="I88" s="291"/>
      <c r="J88" s="289"/>
    </row>
    <row r="89" spans="2:10" s="295" customFormat="1" ht="13.5">
      <c r="B89" s="294"/>
      <c r="C89" s="294"/>
      <c r="D89" s="287" t="s">
        <v>126</v>
      </c>
      <c r="E89" s="268" t="s">
        <v>129</v>
      </c>
      <c r="F89" s="133"/>
      <c r="G89" s="288">
        <v>44.44</v>
      </c>
      <c r="H89" s="126"/>
      <c r="I89" s="291"/>
      <c r="J89" s="289"/>
    </row>
    <row r="90" spans="2:10" s="295" customFormat="1" ht="13.5">
      <c r="B90" s="294"/>
      <c r="C90" s="294"/>
      <c r="D90" s="287" t="s">
        <v>130</v>
      </c>
      <c r="E90" s="268" t="s">
        <v>133</v>
      </c>
      <c r="F90" s="133"/>
      <c r="G90" s="288">
        <v>108.89</v>
      </c>
      <c r="H90" s="126"/>
      <c r="I90" s="291"/>
      <c r="J90" s="289"/>
    </row>
    <row r="91" spans="2:10" s="295" customFormat="1" ht="13.5">
      <c r="B91" s="294"/>
      <c r="C91" s="294"/>
      <c r="D91" s="287" t="s">
        <v>131</v>
      </c>
      <c r="E91" s="268" t="s">
        <v>134</v>
      </c>
      <c r="F91" s="133"/>
      <c r="G91" s="288">
        <v>152.88999999999999</v>
      </c>
      <c r="H91" s="126"/>
      <c r="I91" s="291"/>
      <c r="J91" s="289"/>
    </row>
    <row r="92" spans="2:10" s="295" customFormat="1" ht="13.5">
      <c r="B92" s="294"/>
      <c r="C92" s="294"/>
      <c r="D92" s="287" t="s">
        <v>132</v>
      </c>
      <c r="E92" s="268" t="s">
        <v>135</v>
      </c>
      <c r="F92" s="133"/>
      <c r="G92" s="288">
        <v>57.78</v>
      </c>
      <c r="H92" s="126"/>
      <c r="I92" s="291"/>
      <c r="J92" s="289"/>
    </row>
    <row r="93" spans="2:10" s="295" customFormat="1" ht="13.5">
      <c r="B93" s="294"/>
      <c r="C93" s="294"/>
      <c r="D93" s="287" t="s">
        <v>430</v>
      </c>
      <c r="E93" s="318" t="s">
        <v>431</v>
      </c>
      <c r="F93" s="133"/>
      <c r="G93" s="288">
        <v>76.89</v>
      </c>
      <c r="H93" s="317"/>
      <c r="I93" s="291"/>
      <c r="J93" s="289"/>
    </row>
    <row r="94" spans="2:10" s="295" customFormat="1" ht="13.5">
      <c r="B94" s="294"/>
      <c r="C94" s="294"/>
      <c r="D94" s="287" t="s">
        <v>432</v>
      </c>
      <c r="E94" s="318" t="s">
        <v>433</v>
      </c>
      <c r="F94" s="133"/>
      <c r="G94" s="288">
        <v>108</v>
      </c>
      <c r="H94" s="317"/>
      <c r="I94" s="291"/>
      <c r="J94" s="289"/>
    </row>
    <row r="95" spans="2:10" s="295" customFormat="1" ht="13.5">
      <c r="B95" s="294"/>
      <c r="C95" s="294"/>
      <c r="D95" s="287" t="s">
        <v>434</v>
      </c>
      <c r="E95" s="318" t="s">
        <v>435</v>
      </c>
      <c r="F95" s="133"/>
      <c r="G95" s="288">
        <v>40.89</v>
      </c>
      <c r="H95" s="317"/>
      <c r="I95" s="291"/>
      <c r="J95" s="289"/>
    </row>
    <row r="96" spans="2:10" s="295" customFormat="1" ht="13.5">
      <c r="B96" s="294"/>
      <c r="C96" s="294"/>
      <c r="D96" s="287" t="s">
        <v>436</v>
      </c>
      <c r="E96" s="318" t="s">
        <v>437</v>
      </c>
      <c r="F96" s="133"/>
      <c r="G96" s="288">
        <v>102.22</v>
      </c>
      <c r="H96" s="317"/>
      <c r="I96" s="291"/>
      <c r="J96" s="289"/>
    </row>
    <row r="97" spans="2:10" s="295" customFormat="1" ht="13.5">
      <c r="B97" s="294"/>
      <c r="C97" s="294"/>
      <c r="D97" s="287" t="s">
        <v>438</v>
      </c>
      <c r="E97" s="318" t="s">
        <v>439</v>
      </c>
      <c r="F97" s="133"/>
      <c r="G97" s="288">
        <v>143.56</v>
      </c>
      <c r="H97" s="317"/>
      <c r="I97" s="291"/>
      <c r="J97" s="289"/>
    </row>
    <row r="98" spans="2:10" s="295" customFormat="1" ht="13.5">
      <c r="B98" s="294"/>
      <c r="C98" s="294"/>
      <c r="D98" s="287" t="s">
        <v>440</v>
      </c>
      <c r="E98" s="318" t="s">
        <v>441</v>
      </c>
      <c r="F98" s="133"/>
      <c r="G98" s="288">
        <v>54.22</v>
      </c>
      <c r="H98" s="317"/>
      <c r="I98" s="291"/>
      <c r="J98" s="289"/>
    </row>
    <row r="99" spans="2:10" s="295" customFormat="1" ht="5.0999999999999996" customHeight="1">
      <c r="C99" s="294"/>
      <c r="D99" s="292"/>
      <c r="E99" s="167"/>
      <c r="F99" s="168"/>
      <c r="G99" s="291"/>
      <c r="H99" s="169"/>
      <c r="I99" s="291"/>
      <c r="J99" s="289"/>
    </row>
    <row r="100" spans="2:10" s="295" customFormat="1" ht="15" customHeight="1">
      <c r="C100" s="294"/>
      <c r="D100" s="293" t="s">
        <v>965</v>
      </c>
      <c r="E100" s="167"/>
      <c r="F100" s="168"/>
      <c r="G100" s="291"/>
      <c r="H100" s="169"/>
      <c r="I100" s="291"/>
      <c r="J100" s="289"/>
    </row>
    <row r="101" spans="2:10" s="295" customFormat="1" ht="13.5">
      <c r="B101" s="294"/>
      <c r="C101" s="294"/>
      <c r="D101" s="287" t="s">
        <v>140</v>
      </c>
      <c r="E101" s="268" t="s">
        <v>136</v>
      </c>
      <c r="F101" s="133"/>
      <c r="G101" s="288">
        <v>45.33</v>
      </c>
      <c r="H101" s="126"/>
      <c r="I101" s="291"/>
      <c r="J101" s="289"/>
    </row>
    <row r="102" spans="2:10" s="295" customFormat="1" ht="13.5">
      <c r="B102" s="294"/>
      <c r="C102" s="294"/>
      <c r="D102" s="287" t="s">
        <v>141</v>
      </c>
      <c r="E102" s="268" t="s">
        <v>137</v>
      </c>
      <c r="F102" s="133"/>
      <c r="G102" s="288">
        <v>63.56</v>
      </c>
      <c r="H102" s="126"/>
      <c r="I102" s="291"/>
      <c r="J102" s="289"/>
    </row>
    <row r="103" spans="2:10" s="295" customFormat="1" ht="13.5">
      <c r="B103" s="294"/>
      <c r="C103" s="294"/>
      <c r="D103" s="287" t="s">
        <v>142</v>
      </c>
      <c r="E103" s="268" t="s">
        <v>138</v>
      </c>
      <c r="F103" s="133"/>
      <c r="G103" s="288">
        <v>24</v>
      </c>
      <c r="H103" s="126"/>
      <c r="I103" s="291"/>
      <c r="J103" s="289"/>
    </row>
    <row r="104" spans="2:10" s="295" customFormat="1" ht="13.5">
      <c r="B104" s="294"/>
      <c r="C104" s="294"/>
      <c r="D104" s="287" t="s">
        <v>139</v>
      </c>
      <c r="E104" s="268" t="s">
        <v>145</v>
      </c>
      <c r="F104" s="133"/>
      <c r="G104" s="288">
        <v>89.78</v>
      </c>
      <c r="H104" s="126"/>
      <c r="I104" s="291"/>
      <c r="J104" s="289"/>
    </row>
    <row r="105" spans="2:10" s="295" customFormat="1" ht="13.5">
      <c r="B105" s="294"/>
      <c r="C105" s="294"/>
      <c r="D105" s="287" t="s">
        <v>143</v>
      </c>
      <c r="E105" s="268" t="s">
        <v>146</v>
      </c>
      <c r="F105" s="133"/>
      <c r="G105" s="288">
        <v>125.78</v>
      </c>
      <c r="H105" s="126"/>
      <c r="I105" s="291"/>
      <c r="J105" s="289"/>
    </row>
    <row r="106" spans="2:10" s="295" customFormat="1" ht="13.5">
      <c r="B106" s="294"/>
      <c r="C106" s="294"/>
      <c r="D106" s="287" t="s">
        <v>144</v>
      </c>
      <c r="E106" s="268" t="s">
        <v>147</v>
      </c>
      <c r="F106" s="133"/>
      <c r="G106" s="288">
        <v>47.56</v>
      </c>
      <c r="H106" s="126"/>
      <c r="I106" s="291"/>
      <c r="J106" s="289"/>
    </row>
    <row r="107" spans="2:10" s="295" customFormat="1" ht="13.5">
      <c r="B107" s="294"/>
      <c r="C107" s="294"/>
      <c r="D107" s="287" t="s">
        <v>148</v>
      </c>
      <c r="E107" s="268" t="s">
        <v>151</v>
      </c>
      <c r="F107" s="133"/>
      <c r="G107" s="288">
        <v>55.56</v>
      </c>
      <c r="H107" s="126"/>
      <c r="I107" s="291"/>
      <c r="J107" s="289"/>
    </row>
    <row r="108" spans="2:10" s="295" customFormat="1" ht="13.5">
      <c r="B108" s="294"/>
      <c r="C108" s="294"/>
      <c r="D108" s="287" t="s">
        <v>149</v>
      </c>
      <c r="E108" s="268" t="s">
        <v>152</v>
      </c>
      <c r="F108" s="133"/>
      <c r="G108" s="288">
        <v>77.78</v>
      </c>
      <c r="H108" s="126"/>
      <c r="I108" s="291"/>
      <c r="J108" s="289"/>
    </row>
    <row r="109" spans="2:10" s="295" customFormat="1" ht="13.5">
      <c r="B109" s="294"/>
      <c r="C109" s="294"/>
      <c r="D109" s="287" t="s">
        <v>150</v>
      </c>
      <c r="E109" s="268" t="s">
        <v>153</v>
      </c>
      <c r="F109" s="133"/>
      <c r="G109" s="288">
        <v>29.33</v>
      </c>
      <c r="H109" s="126"/>
      <c r="I109" s="291"/>
      <c r="J109" s="289"/>
    </row>
    <row r="110" spans="2:10" s="295" customFormat="1" ht="13.5">
      <c r="B110" s="294"/>
      <c r="C110" s="294"/>
      <c r="D110" s="287" t="s">
        <v>154</v>
      </c>
      <c r="E110" s="268" t="s">
        <v>157</v>
      </c>
      <c r="F110" s="133"/>
      <c r="G110" s="288">
        <v>109.78</v>
      </c>
      <c r="H110" s="126"/>
      <c r="I110" s="291"/>
      <c r="J110" s="289"/>
    </row>
    <row r="111" spans="2:10" s="295" customFormat="1" ht="13.5">
      <c r="B111" s="294"/>
      <c r="C111" s="294"/>
      <c r="D111" s="287" t="s">
        <v>155</v>
      </c>
      <c r="E111" s="268" t="s">
        <v>158</v>
      </c>
      <c r="F111" s="133"/>
      <c r="G111" s="288">
        <v>153.78</v>
      </c>
      <c r="H111" s="126"/>
      <c r="I111" s="291"/>
      <c r="J111" s="289"/>
    </row>
    <row r="112" spans="2:10" s="295" customFormat="1" ht="13.5">
      <c r="B112" s="294"/>
      <c r="C112" s="294"/>
      <c r="D112" s="287" t="s">
        <v>156</v>
      </c>
      <c r="E112" s="268" t="s">
        <v>159</v>
      </c>
      <c r="F112" s="133"/>
      <c r="G112" s="288">
        <v>58.22</v>
      </c>
      <c r="H112" s="126"/>
      <c r="I112" s="291"/>
      <c r="J112" s="289"/>
    </row>
    <row r="113" spans="2:10" s="295" customFormat="1" ht="13.5">
      <c r="B113" s="294"/>
      <c r="C113" s="294"/>
      <c r="D113" s="287" t="s">
        <v>442</v>
      </c>
      <c r="E113" s="318" t="s">
        <v>443</v>
      </c>
      <c r="F113" s="133"/>
      <c r="G113" s="288">
        <v>43.56</v>
      </c>
      <c r="H113" s="317"/>
      <c r="I113" s="291"/>
      <c r="J113" s="289"/>
    </row>
    <row r="114" spans="2:10" s="295" customFormat="1" ht="13.5">
      <c r="B114" s="294"/>
      <c r="C114" s="294"/>
      <c r="D114" s="287" t="s">
        <v>444</v>
      </c>
      <c r="E114" s="318" t="s">
        <v>445</v>
      </c>
      <c r="F114" s="133"/>
      <c r="G114" s="288">
        <v>61.33</v>
      </c>
      <c r="H114" s="317"/>
      <c r="I114" s="291"/>
      <c r="J114" s="289"/>
    </row>
    <row r="115" spans="2:10" s="295" customFormat="1" ht="13.5">
      <c r="B115" s="294"/>
      <c r="C115" s="294"/>
      <c r="D115" s="287" t="s">
        <v>446</v>
      </c>
      <c r="E115" s="318" t="s">
        <v>447</v>
      </c>
      <c r="F115" s="133"/>
      <c r="G115" s="288">
        <v>23.11</v>
      </c>
      <c r="H115" s="317"/>
      <c r="I115" s="291"/>
      <c r="J115" s="289"/>
    </row>
    <row r="116" spans="2:10" s="295" customFormat="1" ht="13.5">
      <c r="B116" s="294"/>
      <c r="C116" s="294"/>
      <c r="D116" s="287" t="s">
        <v>448</v>
      </c>
      <c r="E116" s="318" t="s">
        <v>449</v>
      </c>
      <c r="F116" s="133"/>
      <c r="G116" s="288">
        <v>86.22</v>
      </c>
      <c r="H116" s="317"/>
      <c r="I116" s="291"/>
      <c r="J116" s="289"/>
    </row>
    <row r="117" spans="2:10" s="295" customFormat="1" ht="13.5">
      <c r="B117" s="294"/>
      <c r="C117" s="294"/>
      <c r="D117" s="287" t="s">
        <v>450</v>
      </c>
      <c r="E117" s="318" t="s">
        <v>451</v>
      </c>
      <c r="F117" s="133"/>
      <c r="G117" s="288">
        <v>120.89</v>
      </c>
      <c r="H117" s="317"/>
      <c r="I117" s="291"/>
      <c r="J117" s="289"/>
    </row>
    <row r="118" spans="2:10" s="295" customFormat="1" ht="13.5">
      <c r="B118" s="294"/>
      <c r="C118" s="294"/>
      <c r="D118" s="287" t="s">
        <v>452</v>
      </c>
      <c r="E118" s="318" t="s">
        <v>453</v>
      </c>
      <c r="F118" s="133"/>
      <c r="G118" s="288">
        <v>45.78</v>
      </c>
      <c r="H118" s="317"/>
      <c r="I118" s="291"/>
      <c r="J118" s="289"/>
    </row>
    <row r="119" spans="2:10" s="295" customFormat="1" ht="13.5">
      <c r="B119" s="294"/>
      <c r="C119" s="294"/>
      <c r="D119" s="287" t="s">
        <v>454</v>
      </c>
      <c r="E119" s="318" t="s">
        <v>455</v>
      </c>
      <c r="F119" s="133"/>
      <c r="G119" s="288">
        <v>53.78</v>
      </c>
      <c r="H119" s="317"/>
      <c r="I119" s="291"/>
      <c r="J119" s="289"/>
    </row>
    <row r="120" spans="2:10" s="295" customFormat="1" ht="13.5">
      <c r="B120" s="294"/>
      <c r="C120" s="294"/>
      <c r="D120" s="287" t="s">
        <v>456</v>
      </c>
      <c r="E120" s="318" t="s">
        <v>457</v>
      </c>
      <c r="F120" s="133"/>
      <c r="G120" s="288">
        <v>75.11</v>
      </c>
      <c r="H120" s="317"/>
      <c r="I120" s="291"/>
      <c r="J120" s="289"/>
    </row>
    <row r="121" spans="2:10" s="295" customFormat="1" ht="13.5">
      <c r="B121" s="294"/>
      <c r="C121" s="294"/>
      <c r="D121" s="287" t="s">
        <v>458</v>
      </c>
      <c r="E121" s="318" t="s">
        <v>459</v>
      </c>
      <c r="F121" s="133"/>
      <c r="G121" s="288">
        <v>28.44</v>
      </c>
      <c r="H121" s="317"/>
      <c r="I121" s="291"/>
      <c r="J121" s="289"/>
    </row>
    <row r="122" spans="2:10" s="295" customFormat="1" ht="13.5">
      <c r="B122" s="294"/>
      <c r="C122" s="294"/>
      <c r="D122" s="287" t="s">
        <v>460</v>
      </c>
      <c r="E122" s="318" t="s">
        <v>461</v>
      </c>
      <c r="F122" s="133"/>
      <c r="G122" s="288">
        <v>106.22</v>
      </c>
      <c r="H122" s="317"/>
      <c r="I122" s="291"/>
      <c r="J122" s="289"/>
    </row>
    <row r="123" spans="2:10" s="295" customFormat="1" ht="13.5">
      <c r="B123" s="294"/>
      <c r="C123" s="294"/>
      <c r="D123" s="287" t="s">
        <v>462</v>
      </c>
      <c r="E123" s="318" t="s">
        <v>463</v>
      </c>
      <c r="F123" s="133"/>
      <c r="G123" s="288">
        <v>149.33000000000001</v>
      </c>
      <c r="H123" s="317"/>
      <c r="I123" s="291"/>
      <c r="J123" s="289"/>
    </row>
    <row r="124" spans="2:10" s="295" customFormat="1" ht="13.5">
      <c r="B124" s="294"/>
      <c r="C124" s="294"/>
      <c r="D124" s="287" t="s">
        <v>464</v>
      </c>
      <c r="E124" s="318" t="s">
        <v>465</v>
      </c>
      <c r="F124" s="133"/>
      <c r="G124" s="288">
        <v>56.44</v>
      </c>
      <c r="H124" s="317"/>
      <c r="I124" s="291"/>
      <c r="J124" s="289"/>
    </row>
    <row r="125" spans="2:10" s="295" customFormat="1" ht="5.0999999999999996" customHeight="1">
      <c r="C125" s="294"/>
      <c r="D125" s="292"/>
      <c r="E125" s="167"/>
      <c r="F125" s="168"/>
      <c r="G125" s="291"/>
      <c r="H125" s="169"/>
      <c r="I125" s="291"/>
      <c r="J125" s="289"/>
    </row>
    <row r="126" spans="2:10" s="295" customFormat="1" ht="15" customHeight="1">
      <c r="C126" s="294"/>
      <c r="D126" s="293" t="s">
        <v>966</v>
      </c>
      <c r="E126" s="167"/>
      <c r="F126" s="168"/>
      <c r="G126" s="291"/>
      <c r="H126" s="169"/>
      <c r="I126" s="291"/>
      <c r="J126" s="289"/>
    </row>
    <row r="127" spans="2:10" s="295" customFormat="1" ht="13.5">
      <c r="B127" s="294"/>
      <c r="C127" s="294"/>
      <c r="D127" s="287" t="s">
        <v>160</v>
      </c>
      <c r="E127" s="268" t="s">
        <v>163</v>
      </c>
      <c r="F127" s="133"/>
      <c r="G127" s="288">
        <v>84.44</v>
      </c>
      <c r="H127" s="126"/>
      <c r="I127" s="291"/>
      <c r="J127" s="289"/>
    </row>
    <row r="128" spans="2:10" s="295" customFormat="1" ht="13.5">
      <c r="B128" s="294"/>
      <c r="C128" s="294"/>
      <c r="D128" s="287" t="s">
        <v>161</v>
      </c>
      <c r="E128" s="268" t="s">
        <v>164</v>
      </c>
      <c r="F128" s="133"/>
      <c r="G128" s="288">
        <v>118.67</v>
      </c>
      <c r="H128" s="126"/>
      <c r="I128" s="291"/>
      <c r="J128" s="289"/>
    </row>
    <row r="129" spans="2:10" s="295" customFormat="1" ht="13.5">
      <c r="B129" s="294"/>
      <c r="C129" s="294"/>
      <c r="D129" s="287" t="s">
        <v>162</v>
      </c>
      <c r="E129" s="268" t="s">
        <v>165</v>
      </c>
      <c r="F129" s="133"/>
      <c r="G129" s="288">
        <v>44.89</v>
      </c>
      <c r="H129" s="126"/>
      <c r="I129" s="291"/>
      <c r="J129" s="289"/>
    </row>
    <row r="130" spans="2:10" s="295" customFormat="1" ht="13.5">
      <c r="B130" s="294"/>
      <c r="C130" s="294"/>
      <c r="D130" s="287" t="s">
        <v>467</v>
      </c>
      <c r="E130" s="318" t="s">
        <v>466</v>
      </c>
      <c r="F130" s="133"/>
      <c r="G130" s="288">
        <v>82.22</v>
      </c>
      <c r="H130" s="317"/>
      <c r="I130" s="291"/>
      <c r="J130" s="289"/>
    </row>
    <row r="131" spans="2:10" s="295" customFormat="1" ht="13.5">
      <c r="B131" s="294"/>
      <c r="C131" s="294"/>
      <c r="D131" s="287" t="s">
        <v>468</v>
      </c>
      <c r="E131" s="318" t="s">
        <v>469</v>
      </c>
      <c r="F131" s="133"/>
      <c r="G131" s="288">
        <v>115.11</v>
      </c>
      <c r="H131" s="317"/>
      <c r="I131" s="291"/>
      <c r="J131" s="289"/>
    </row>
    <row r="132" spans="2:10" s="295" customFormat="1" ht="13.5">
      <c r="B132" s="294"/>
      <c r="C132" s="294"/>
      <c r="D132" s="287" t="s">
        <v>470</v>
      </c>
      <c r="E132" s="318" t="s">
        <v>471</v>
      </c>
      <c r="F132" s="133"/>
      <c r="G132" s="288">
        <v>43.56</v>
      </c>
      <c r="H132" s="317"/>
      <c r="I132" s="291"/>
      <c r="J132" s="289"/>
    </row>
    <row r="133" spans="2:10" s="295" customFormat="1" ht="5.0999999999999996" customHeight="1">
      <c r="C133" s="294"/>
      <c r="D133" s="292"/>
      <c r="E133" s="167"/>
      <c r="F133" s="168"/>
      <c r="G133" s="291"/>
      <c r="H133" s="169"/>
      <c r="I133" s="291"/>
      <c r="J133" s="289"/>
    </row>
    <row r="134" spans="2:10" s="295" customFormat="1" ht="15" customHeight="1">
      <c r="C134" s="294"/>
      <c r="D134" s="293" t="s">
        <v>967</v>
      </c>
      <c r="E134" s="167"/>
      <c r="F134" s="168"/>
      <c r="G134" s="291"/>
      <c r="H134" s="169"/>
      <c r="I134" s="291"/>
      <c r="J134" s="289"/>
    </row>
    <row r="135" spans="2:10" s="295" customFormat="1" ht="13.5">
      <c r="B135" s="294"/>
      <c r="C135" s="294"/>
      <c r="D135" s="287" t="s">
        <v>166</v>
      </c>
      <c r="E135" s="268" t="s">
        <v>169</v>
      </c>
      <c r="F135" s="133"/>
      <c r="G135" s="288">
        <v>20.89</v>
      </c>
      <c r="H135" s="126"/>
      <c r="I135" s="291"/>
      <c r="J135" s="289"/>
    </row>
    <row r="136" spans="2:10" s="295" customFormat="1" ht="13.5">
      <c r="B136" s="294"/>
      <c r="C136" s="294"/>
      <c r="D136" s="287" t="s">
        <v>167</v>
      </c>
      <c r="E136" s="268" t="s">
        <v>170</v>
      </c>
      <c r="F136" s="133"/>
      <c r="G136" s="288">
        <v>29.33</v>
      </c>
      <c r="H136" s="126"/>
      <c r="I136" s="291"/>
      <c r="J136" s="289"/>
    </row>
    <row r="137" spans="2:10" s="295" customFormat="1" ht="13.5">
      <c r="B137" s="294"/>
      <c r="C137" s="294"/>
      <c r="D137" s="287" t="s">
        <v>168</v>
      </c>
      <c r="E137" s="268" t="s">
        <v>171</v>
      </c>
      <c r="F137" s="133"/>
      <c r="G137" s="288">
        <v>11.11</v>
      </c>
      <c r="H137" s="126"/>
      <c r="I137" s="291"/>
      <c r="J137" s="289"/>
    </row>
    <row r="138" spans="2:10" s="295" customFormat="1" ht="13.5">
      <c r="B138" s="294"/>
      <c r="C138" s="294"/>
      <c r="D138" s="287" t="s">
        <v>172</v>
      </c>
      <c r="E138" s="268" t="s">
        <v>175</v>
      </c>
      <c r="F138" s="133"/>
      <c r="G138" s="288">
        <v>31.11</v>
      </c>
      <c r="H138" s="126"/>
      <c r="I138" s="291"/>
      <c r="J138" s="289"/>
    </row>
    <row r="139" spans="2:10" s="295" customFormat="1" ht="13.5">
      <c r="B139" s="294"/>
      <c r="C139" s="294"/>
      <c r="D139" s="287" t="s">
        <v>173</v>
      </c>
      <c r="E139" s="268" t="s">
        <v>176</v>
      </c>
      <c r="F139" s="133"/>
      <c r="G139" s="288">
        <v>43.56</v>
      </c>
      <c r="H139" s="126"/>
      <c r="I139" s="291"/>
      <c r="J139" s="289"/>
    </row>
    <row r="140" spans="2:10" s="295" customFormat="1" ht="13.5">
      <c r="B140" s="294"/>
      <c r="C140" s="294"/>
      <c r="D140" s="287" t="s">
        <v>174</v>
      </c>
      <c r="E140" s="268" t="s">
        <v>177</v>
      </c>
      <c r="F140" s="133"/>
      <c r="G140" s="288">
        <v>16.440000000000001</v>
      </c>
      <c r="H140" s="126"/>
      <c r="I140" s="291"/>
      <c r="J140" s="289"/>
    </row>
    <row r="141" spans="2:10" s="295" customFormat="1" ht="13.5">
      <c r="B141" s="294"/>
      <c r="C141" s="294"/>
      <c r="D141" s="287" t="s">
        <v>472</v>
      </c>
      <c r="E141" s="318" t="s">
        <v>473</v>
      </c>
      <c r="F141" s="133"/>
      <c r="G141" s="288">
        <v>20.440000000000001</v>
      </c>
      <c r="H141" s="317"/>
      <c r="I141" s="291"/>
      <c r="J141" s="289"/>
    </row>
    <row r="142" spans="2:10" s="295" customFormat="1" ht="13.5">
      <c r="B142" s="294"/>
      <c r="C142" s="294"/>
      <c r="D142" s="287" t="s">
        <v>474</v>
      </c>
      <c r="E142" s="318" t="s">
        <v>475</v>
      </c>
      <c r="F142" s="133"/>
      <c r="G142" s="288">
        <v>28.44</v>
      </c>
      <c r="H142" s="317"/>
      <c r="I142" s="291"/>
      <c r="J142" s="289"/>
    </row>
    <row r="143" spans="2:10" s="295" customFormat="1" ht="13.5">
      <c r="B143" s="294"/>
      <c r="C143" s="294"/>
      <c r="D143" s="287" t="s">
        <v>476</v>
      </c>
      <c r="E143" s="318" t="s">
        <v>477</v>
      </c>
      <c r="F143" s="133"/>
      <c r="G143" s="288">
        <v>10.67</v>
      </c>
      <c r="H143" s="317"/>
      <c r="I143" s="291"/>
      <c r="J143" s="289"/>
    </row>
    <row r="144" spans="2:10" s="295" customFormat="1" ht="13.5">
      <c r="B144" s="294"/>
      <c r="C144" s="294"/>
      <c r="D144" s="287" t="s">
        <v>478</v>
      </c>
      <c r="E144" s="318" t="s">
        <v>479</v>
      </c>
      <c r="F144" s="133"/>
      <c r="G144" s="288">
        <v>30.22</v>
      </c>
      <c r="H144" s="317"/>
      <c r="I144" s="291"/>
      <c r="J144" s="289"/>
    </row>
    <row r="145" spans="2:10" s="295" customFormat="1" ht="13.5">
      <c r="B145" s="294"/>
      <c r="C145" s="294"/>
      <c r="D145" s="287" t="s">
        <v>480</v>
      </c>
      <c r="E145" s="318" t="s">
        <v>481</v>
      </c>
      <c r="F145" s="133"/>
      <c r="G145" s="288">
        <v>42.67</v>
      </c>
      <c r="H145" s="317"/>
      <c r="I145" s="291"/>
      <c r="J145" s="289"/>
    </row>
    <row r="146" spans="2:10" s="295" customFormat="1" ht="13.5">
      <c r="B146" s="294"/>
      <c r="C146" s="294"/>
      <c r="D146" s="287" t="s">
        <v>482</v>
      </c>
      <c r="E146" s="318" t="s">
        <v>483</v>
      </c>
      <c r="F146" s="133"/>
      <c r="G146" s="288">
        <v>16</v>
      </c>
      <c r="H146" s="317"/>
      <c r="I146" s="291"/>
      <c r="J146" s="289"/>
    </row>
    <row r="147" spans="2:10" s="295" customFormat="1" ht="5.0999999999999996" customHeight="1">
      <c r="C147" s="294"/>
      <c r="D147" s="292"/>
      <c r="E147" s="167"/>
      <c r="F147" s="168"/>
      <c r="G147" s="291"/>
      <c r="H147" s="169"/>
      <c r="I147" s="291"/>
      <c r="J147" s="289"/>
    </row>
    <row r="148" spans="2:10" s="295" customFormat="1" ht="15" customHeight="1">
      <c r="C148" s="294"/>
      <c r="D148" s="293" t="s">
        <v>968</v>
      </c>
      <c r="E148" s="167"/>
      <c r="F148" s="168"/>
      <c r="G148" s="291"/>
      <c r="H148" s="169"/>
      <c r="I148" s="291"/>
      <c r="J148" s="289"/>
    </row>
    <row r="149" spans="2:10" s="295" customFormat="1" ht="13.5">
      <c r="B149" s="294"/>
      <c r="C149" s="294"/>
      <c r="D149" s="287" t="s">
        <v>178</v>
      </c>
      <c r="E149" s="268" t="s">
        <v>181</v>
      </c>
      <c r="F149" s="133"/>
      <c r="G149" s="288">
        <v>45.33</v>
      </c>
      <c r="H149" s="126"/>
      <c r="I149" s="291"/>
      <c r="J149" s="289"/>
    </row>
    <row r="150" spans="2:10" s="295" customFormat="1" ht="13.5">
      <c r="B150" s="294"/>
      <c r="C150" s="294"/>
      <c r="D150" s="287" t="s">
        <v>179</v>
      </c>
      <c r="E150" s="268" t="s">
        <v>182</v>
      </c>
      <c r="F150" s="133"/>
      <c r="G150" s="288">
        <v>63.56</v>
      </c>
      <c r="H150" s="126"/>
      <c r="I150" s="291"/>
      <c r="J150" s="289"/>
    </row>
    <row r="151" spans="2:10" s="295" customFormat="1" ht="13.5">
      <c r="B151" s="294"/>
      <c r="C151" s="294"/>
      <c r="D151" s="287" t="s">
        <v>180</v>
      </c>
      <c r="E151" s="268" t="s">
        <v>183</v>
      </c>
      <c r="F151" s="133"/>
      <c r="G151" s="288">
        <v>24</v>
      </c>
      <c r="H151" s="126"/>
      <c r="I151" s="291"/>
      <c r="J151" s="289"/>
    </row>
    <row r="152" spans="2:10" s="295" customFormat="1" ht="13.5">
      <c r="B152" s="294"/>
      <c r="C152" s="294"/>
      <c r="D152" s="287" t="s">
        <v>184</v>
      </c>
      <c r="E152" s="268" t="s">
        <v>187</v>
      </c>
      <c r="F152" s="133"/>
      <c r="G152" s="288">
        <v>55.56</v>
      </c>
      <c r="H152" s="126"/>
      <c r="I152" s="291"/>
      <c r="J152" s="289"/>
    </row>
    <row r="153" spans="2:10" s="295" customFormat="1" ht="13.5">
      <c r="B153" s="294"/>
      <c r="C153" s="294"/>
      <c r="D153" s="287" t="s">
        <v>185</v>
      </c>
      <c r="E153" s="268" t="s">
        <v>188</v>
      </c>
      <c r="F153" s="133"/>
      <c r="G153" s="288">
        <v>77.78</v>
      </c>
      <c r="H153" s="126"/>
      <c r="I153" s="291"/>
      <c r="J153" s="289"/>
    </row>
    <row r="154" spans="2:10" s="295" customFormat="1" ht="13.5">
      <c r="B154" s="294"/>
      <c r="C154" s="294"/>
      <c r="D154" s="287" t="s">
        <v>186</v>
      </c>
      <c r="E154" s="268" t="s">
        <v>189</v>
      </c>
      <c r="F154" s="133"/>
      <c r="G154" s="288">
        <v>29.33</v>
      </c>
      <c r="H154" s="126"/>
      <c r="I154" s="291"/>
      <c r="J154" s="289"/>
    </row>
    <row r="155" spans="2:10" s="295" customFormat="1" ht="13.5">
      <c r="B155" s="294"/>
      <c r="C155" s="294"/>
      <c r="D155" s="287" t="s">
        <v>484</v>
      </c>
      <c r="E155" s="318" t="s">
        <v>485</v>
      </c>
      <c r="F155" s="133"/>
      <c r="G155" s="288">
        <v>43.56</v>
      </c>
      <c r="H155" s="317"/>
      <c r="I155" s="291"/>
      <c r="J155" s="289"/>
    </row>
    <row r="156" spans="2:10" s="295" customFormat="1" ht="13.5">
      <c r="B156" s="294"/>
      <c r="C156" s="294"/>
      <c r="D156" s="287" t="s">
        <v>486</v>
      </c>
      <c r="E156" s="318" t="s">
        <v>487</v>
      </c>
      <c r="F156" s="133"/>
      <c r="G156" s="288">
        <v>61.33</v>
      </c>
      <c r="H156" s="317"/>
      <c r="I156" s="291"/>
      <c r="J156" s="289"/>
    </row>
    <row r="157" spans="2:10" s="295" customFormat="1" ht="13.5">
      <c r="B157" s="294"/>
      <c r="C157" s="294"/>
      <c r="D157" s="287" t="s">
        <v>488</v>
      </c>
      <c r="E157" s="318" t="s">
        <v>489</v>
      </c>
      <c r="F157" s="133"/>
      <c r="G157" s="288">
        <v>23.11</v>
      </c>
      <c r="H157" s="317"/>
      <c r="I157" s="291"/>
      <c r="J157" s="289"/>
    </row>
    <row r="158" spans="2:10" s="295" customFormat="1" ht="13.5">
      <c r="B158" s="294"/>
      <c r="C158" s="294"/>
      <c r="D158" s="287" t="s">
        <v>490</v>
      </c>
      <c r="E158" s="318" t="s">
        <v>491</v>
      </c>
      <c r="F158" s="133"/>
      <c r="G158" s="288">
        <v>53.78</v>
      </c>
      <c r="H158" s="317"/>
      <c r="I158" s="291"/>
      <c r="J158" s="289"/>
    </row>
    <row r="159" spans="2:10" s="295" customFormat="1" ht="13.5">
      <c r="B159" s="294"/>
      <c r="C159" s="294"/>
      <c r="D159" s="287" t="s">
        <v>492</v>
      </c>
      <c r="E159" s="318" t="s">
        <v>493</v>
      </c>
      <c r="F159" s="133"/>
      <c r="G159" s="288">
        <v>75.11</v>
      </c>
      <c r="H159" s="317"/>
      <c r="I159" s="291"/>
      <c r="J159" s="289"/>
    </row>
    <row r="160" spans="2:10" s="295" customFormat="1" ht="13.5">
      <c r="B160" s="294"/>
      <c r="C160" s="294"/>
      <c r="D160" s="287" t="s">
        <v>494</v>
      </c>
      <c r="E160" s="318" t="s">
        <v>495</v>
      </c>
      <c r="F160" s="133"/>
      <c r="G160" s="288">
        <v>28.44</v>
      </c>
      <c r="H160" s="317"/>
      <c r="I160" s="291"/>
      <c r="J160" s="289"/>
    </row>
    <row r="161" spans="2:10" s="295" customFormat="1" ht="5.0999999999999996" customHeight="1">
      <c r="C161" s="294"/>
      <c r="D161" s="292"/>
      <c r="E161" s="167"/>
      <c r="F161" s="168"/>
      <c r="G161" s="291"/>
      <c r="H161" s="169"/>
      <c r="I161" s="291"/>
      <c r="J161" s="289"/>
    </row>
    <row r="162" spans="2:10" s="295" customFormat="1" ht="15" customHeight="1">
      <c r="C162" s="294"/>
      <c r="D162" s="293" t="s">
        <v>969</v>
      </c>
      <c r="E162" s="167"/>
      <c r="F162" s="168"/>
      <c r="G162" s="291"/>
      <c r="H162" s="169"/>
      <c r="I162" s="291"/>
      <c r="J162" s="289"/>
    </row>
    <row r="163" spans="2:10" s="295" customFormat="1" ht="13.5">
      <c r="B163" s="294"/>
      <c r="C163" s="294"/>
      <c r="D163" s="287" t="s">
        <v>190</v>
      </c>
      <c r="E163" s="268" t="s">
        <v>193</v>
      </c>
      <c r="F163" s="133"/>
      <c r="G163" s="288">
        <v>6.22</v>
      </c>
      <c r="H163" s="126"/>
      <c r="I163" s="291"/>
      <c r="J163" s="289"/>
    </row>
    <row r="164" spans="2:10" s="295" customFormat="1" ht="13.5">
      <c r="B164" s="294"/>
      <c r="C164" s="294"/>
      <c r="D164" s="287" t="s">
        <v>191</v>
      </c>
      <c r="E164" s="268" t="s">
        <v>194</v>
      </c>
      <c r="F164" s="133"/>
      <c r="G164" s="288">
        <v>8.44</v>
      </c>
      <c r="H164" s="126"/>
      <c r="I164" s="291"/>
      <c r="J164" s="289"/>
    </row>
    <row r="165" spans="2:10" s="295" customFormat="1" ht="13.5">
      <c r="B165" s="294"/>
      <c r="C165" s="294"/>
      <c r="D165" s="287" t="s">
        <v>192</v>
      </c>
      <c r="E165" s="268" t="s">
        <v>195</v>
      </c>
      <c r="F165" s="133"/>
      <c r="G165" s="288">
        <v>3.11</v>
      </c>
      <c r="H165" s="126"/>
      <c r="I165" s="291"/>
      <c r="J165" s="289"/>
    </row>
    <row r="166" spans="2:10" s="295" customFormat="1" ht="13.5">
      <c r="B166" s="294"/>
      <c r="C166" s="294"/>
      <c r="D166" s="287" t="s">
        <v>196</v>
      </c>
      <c r="E166" s="268" t="s">
        <v>199</v>
      </c>
      <c r="F166" s="133"/>
      <c r="G166" s="288">
        <v>6.22</v>
      </c>
      <c r="H166" s="126"/>
      <c r="I166" s="291"/>
      <c r="J166" s="289"/>
    </row>
    <row r="167" spans="2:10" s="295" customFormat="1" ht="13.5">
      <c r="B167" s="294"/>
      <c r="C167" s="294"/>
      <c r="D167" s="287" t="s">
        <v>197</v>
      </c>
      <c r="E167" s="268" t="s">
        <v>200</v>
      </c>
      <c r="F167" s="133"/>
      <c r="G167" s="288">
        <v>8.44</v>
      </c>
      <c r="H167" s="126"/>
      <c r="I167" s="291"/>
      <c r="J167" s="289"/>
    </row>
    <row r="168" spans="2:10" s="295" customFormat="1" ht="13.5">
      <c r="B168" s="294"/>
      <c r="C168" s="294"/>
      <c r="D168" s="287" t="s">
        <v>198</v>
      </c>
      <c r="E168" s="268" t="s">
        <v>201</v>
      </c>
      <c r="F168" s="133"/>
      <c r="G168" s="288">
        <v>3.11</v>
      </c>
      <c r="H168" s="126"/>
      <c r="I168" s="291"/>
      <c r="J168" s="289"/>
    </row>
    <row r="169" spans="2:10" s="295" customFormat="1" ht="13.5">
      <c r="B169" s="294"/>
      <c r="C169" s="294"/>
      <c r="D169" s="287" t="s">
        <v>202</v>
      </c>
      <c r="E169" s="268" t="s">
        <v>205</v>
      </c>
      <c r="F169" s="133"/>
      <c r="G169" s="288">
        <v>20.89</v>
      </c>
      <c r="H169" s="126"/>
      <c r="I169" s="291"/>
      <c r="J169" s="289"/>
    </row>
    <row r="170" spans="2:10" s="295" customFormat="1" ht="13.5">
      <c r="B170" s="294"/>
      <c r="C170" s="294"/>
      <c r="D170" s="287" t="s">
        <v>203</v>
      </c>
      <c r="E170" s="268" t="s">
        <v>206</v>
      </c>
      <c r="F170" s="133"/>
      <c r="G170" s="288">
        <v>29.33</v>
      </c>
      <c r="H170" s="126"/>
      <c r="I170" s="291"/>
      <c r="J170" s="289"/>
    </row>
    <row r="171" spans="2:10" s="295" customFormat="1" ht="13.5">
      <c r="B171" s="294"/>
      <c r="C171" s="294"/>
      <c r="D171" s="287" t="s">
        <v>204</v>
      </c>
      <c r="E171" s="268" t="s">
        <v>207</v>
      </c>
      <c r="F171" s="133"/>
      <c r="G171" s="288">
        <v>11.11</v>
      </c>
      <c r="H171" s="126"/>
      <c r="I171" s="291"/>
      <c r="J171" s="289"/>
    </row>
    <row r="172" spans="2:10" s="295" customFormat="1" ht="13.5">
      <c r="B172" s="294"/>
      <c r="C172" s="294"/>
      <c r="D172" s="287" t="s">
        <v>208</v>
      </c>
      <c r="E172" s="268" t="s">
        <v>211</v>
      </c>
      <c r="F172" s="133"/>
      <c r="G172" s="288">
        <v>31.11</v>
      </c>
      <c r="H172" s="126"/>
      <c r="I172" s="291"/>
      <c r="J172" s="289"/>
    </row>
    <row r="173" spans="2:10" s="295" customFormat="1" ht="13.5">
      <c r="B173" s="294"/>
      <c r="C173" s="294"/>
      <c r="D173" s="287" t="s">
        <v>209</v>
      </c>
      <c r="E173" s="268" t="s">
        <v>212</v>
      </c>
      <c r="F173" s="133"/>
      <c r="G173" s="288">
        <v>43.56</v>
      </c>
      <c r="H173" s="126"/>
      <c r="I173" s="291"/>
      <c r="J173" s="289"/>
    </row>
    <row r="174" spans="2:10" s="295" customFormat="1" ht="13.5">
      <c r="B174" s="294"/>
      <c r="C174" s="294"/>
      <c r="D174" s="287" t="s">
        <v>210</v>
      </c>
      <c r="E174" s="268" t="s">
        <v>213</v>
      </c>
      <c r="F174" s="133"/>
      <c r="G174" s="288">
        <v>16.440000000000001</v>
      </c>
      <c r="H174" s="126"/>
      <c r="I174" s="291"/>
      <c r="J174" s="289"/>
    </row>
    <row r="175" spans="2:10" s="295" customFormat="1" ht="13.5">
      <c r="B175" s="294"/>
      <c r="C175" s="294"/>
      <c r="D175" s="287" t="s">
        <v>214</v>
      </c>
      <c r="E175" s="268" t="s">
        <v>217</v>
      </c>
      <c r="F175" s="133"/>
      <c r="G175" s="288">
        <v>45.33</v>
      </c>
      <c r="H175" s="126"/>
      <c r="I175" s="291"/>
      <c r="J175" s="289"/>
    </row>
    <row r="176" spans="2:10" s="295" customFormat="1" ht="13.5">
      <c r="B176" s="294"/>
      <c r="C176" s="294"/>
      <c r="D176" s="287" t="s">
        <v>215</v>
      </c>
      <c r="E176" s="268" t="s">
        <v>218</v>
      </c>
      <c r="F176" s="133"/>
      <c r="G176" s="288">
        <v>63.56</v>
      </c>
      <c r="H176" s="126"/>
      <c r="I176" s="291"/>
      <c r="J176" s="289"/>
    </row>
    <row r="177" spans="2:10" s="295" customFormat="1" ht="13.5">
      <c r="B177" s="294"/>
      <c r="C177" s="294"/>
      <c r="D177" s="287" t="s">
        <v>216</v>
      </c>
      <c r="E177" s="268" t="s">
        <v>219</v>
      </c>
      <c r="F177" s="133"/>
      <c r="G177" s="288">
        <v>24</v>
      </c>
      <c r="H177" s="126"/>
      <c r="I177" s="291"/>
      <c r="J177" s="289"/>
    </row>
    <row r="178" spans="2:10" s="295" customFormat="1" ht="13.5">
      <c r="B178" s="294"/>
      <c r="C178" s="294"/>
      <c r="D178" s="287" t="s">
        <v>220</v>
      </c>
      <c r="E178" s="268" t="s">
        <v>223</v>
      </c>
      <c r="F178" s="133"/>
      <c r="G178" s="288">
        <v>55.56</v>
      </c>
      <c r="H178" s="126"/>
      <c r="I178" s="291"/>
      <c r="J178" s="289"/>
    </row>
    <row r="179" spans="2:10" s="295" customFormat="1" ht="13.5">
      <c r="B179" s="294"/>
      <c r="C179" s="294"/>
      <c r="D179" s="287" t="s">
        <v>221</v>
      </c>
      <c r="E179" s="268" t="s">
        <v>224</v>
      </c>
      <c r="F179" s="133"/>
      <c r="G179" s="288">
        <v>77.78</v>
      </c>
      <c r="H179" s="126"/>
      <c r="I179" s="291"/>
      <c r="J179" s="289"/>
    </row>
    <row r="180" spans="2:10" s="295" customFormat="1" ht="13.5">
      <c r="B180" s="294"/>
      <c r="C180" s="294"/>
      <c r="D180" s="287" t="s">
        <v>222</v>
      </c>
      <c r="E180" s="268" t="s">
        <v>225</v>
      </c>
      <c r="F180" s="133"/>
      <c r="G180" s="288">
        <v>29.33</v>
      </c>
      <c r="H180" s="126"/>
      <c r="I180" s="291"/>
      <c r="J180" s="289"/>
    </row>
    <row r="181" spans="2:10" s="295" customFormat="1" ht="13.5">
      <c r="B181" s="294"/>
      <c r="C181" s="294"/>
      <c r="D181" s="287" t="s">
        <v>498</v>
      </c>
      <c r="E181" s="318" t="s">
        <v>496</v>
      </c>
      <c r="F181" s="133"/>
      <c r="G181" s="288">
        <v>5.33</v>
      </c>
      <c r="H181" s="317"/>
      <c r="I181" s="291"/>
      <c r="J181" s="289"/>
    </row>
    <row r="182" spans="2:10" s="295" customFormat="1" ht="13.5">
      <c r="B182" s="294"/>
      <c r="C182" s="294"/>
      <c r="D182" s="287" t="s">
        <v>497</v>
      </c>
      <c r="E182" s="318" t="s">
        <v>499</v>
      </c>
      <c r="F182" s="133"/>
      <c r="G182" s="288">
        <v>7.11</v>
      </c>
      <c r="H182" s="317"/>
      <c r="I182" s="291"/>
      <c r="J182" s="289"/>
    </row>
    <row r="183" spans="2:10" s="295" customFormat="1" ht="13.5">
      <c r="B183" s="294"/>
      <c r="C183" s="294"/>
      <c r="D183" s="287" t="s">
        <v>500</v>
      </c>
      <c r="E183" s="318" t="s">
        <v>501</v>
      </c>
      <c r="F183" s="133"/>
      <c r="G183" s="288">
        <v>2.67</v>
      </c>
      <c r="H183" s="317"/>
      <c r="I183" s="291"/>
      <c r="J183" s="289"/>
    </row>
    <row r="184" spans="2:10" s="295" customFormat="1" ht="13.5">
      <c r="B184" s="294"/>
      <c r="C184" s="294"/>
      <c r="D184" s="287" t="s">
        <v>502</v>
      </c>
      <c r="E184" s="318" t="s">
        <v>503</v>
      </c>
      <c r="F184" s="133"/>
      <c r="G184" s="288">
        <v>5.33</v>
      </c>
      <c r="H184" s="317"/>
      <c r="I184" s="291"/>
      <c r="J184" s="289"/>
    </row>
    <row r="185" spans="2:10" s="295" customFormat="1" ht="13.5">
      <c r="B185" s="294"/>
      <c r="C185" s="294"/>
      <c r="D185" s="287" t="s">
        <v>504</v>
      </c>
      <c r="E185" s="318" t="s">
        <v>505</v>
      </c>
      <c r="F185" s="133"/>
      <c r="G185" s="288">
        <v>7.11</v>
      </c>
      <c r="H185" s="317"/>
      <c r="I185" s="291"/>
      <c r="J185" s="289"/>
    </row>
    <row r="186" spans="2:10" s="295" customFormat="1" ht="13.5">
      <c r="B186" s="294"/>
      <c r="C186" s="294"/>
      <c r="D186" s="287" t="s">
        <v>506</v>
      </c>
      <c r="E186" s="318" t="s">
        <v>507</v>
      </c>
      <c r="F186" s="133"/>
      <c r="G186" s="288">
        <v>2.67</v>
      </c>
      <c r="H186" s="317"/>
      <c r="I186" s="291"/>
      <c r="J186" s="289"/>
    </row>
    <row r="187" spans="2:10" s="295" customFormat="1" ht="13.5">
      <c r="B187" s="294"/>
      <c r="C187" s="294"/>
      <c r="D187" s="287" t="s">
        <v>508</v>
      </c>
      <c r="E187" s="318" t="s">
        <v>509</v>
      </c>
      <c r="F187" s="133"/>
      <c r="G187" s="288">
        <v>20.440000000000001</v>
      </c>
      <c r="H187" s="317"/>
      <c r="I187" s="291"/>
      <c r="J187" s="289"/>
    </row>
    <row r="188" spans="2:10" s="295" customFormat="1" ht="13.5">
      <c r="B188" s="294"/>
      <c r="C188" s="294"/>
      <c r="D188" s="287" t="s">
        <v>510</v>
      </c>
      <c r="E188" s="318" t="s">
        <v>511</v>
      </c>
      <c r="F188" s="133"/>
      <c r="G188" s="288">
        <v>28.44</v>
      </c>
      <c r="H188" s="317"/>
      <c r="I188" s="291"/>
      <c r="J188" s="289"/>
    </row>
    <row r="189" spans="2:10" s="295" customFormat="1" ht="13.5">
      <c r="B189" s="294"/>
      <c r="C189" s="294"/>
      <c r="D189" s="287" t="s">
        <v>512</v>
      </c>
      <c r="E189" s="318" t="s">
        <v>513</v>
      </c>
      <c r="F189" s="133"/>
      <c r="G189" s="288">
        <v>10.67</v>
      </c>
      <c r="H189" s="317"/>
      <c r="I189" s="291"/>
      <c r="J189" s="289"/>
    </row>
    <row r="190" spans="2:10" s="295" customFormat="1" ht="13.5">
      <c r="B190" s="294"/>
      <c r="C190" s="294"/>
      <c r="D190" s="287" t="s">
        <v>514</v>
      </c>
      <c r="E190" s="318" t="s">
        <v>515</v>
      </c>
      <c r="F190" s="133"/>
      <c r="G190" s="288">
        <v>30.22</v>
      </c>
      <c r="H190" s="317"/>
      <c r="I190" s="291"/>
      <c r="J190" s="289"/>
    </row>
    <row r="191" spans="2:10" s="295" customFormat="1" ht="13.5">
      <c r="B191" s="294"/>
      <c r="C191" s="294"/>
      <c r="D191" s="287" t="s">
        <v>516</v>
      </c>
      <c r="E191" s="318" t="s">
        <v>517</v>
      </c>
      <c r="F191" s="133"/>
      <c r="G191" s="288">
        <v>42.67</v>
      </c>
      <c r="H191" s="317"/>
      <c r="I191" s="291"/>
      <c r="J191" s="289"/>
    </row>
    <row r="192" spans="2:10" s="295" customFormat="1" ht="13.5">
      <c r="B192" s="294"/>
      <c r="C192" s="294"/>
      <c r="D192" s="287" t="s">
        <v>518</v>
      </c>
      <c r="E192" s="318" t="s">
        <v>519</v>
      </c>
      <c r="F192" s="133"/>
      <c r="G192" s="288">
        <v>16</v>
      </c>
      <c r="H192" s="317"/>
      <c r="I192" s="291"/>
      <c r="J192" s="289"/>
    </row>
    <row r="193" spans="2:10" s="295" customFormat="1" ht="13.5">
      <c r="B193" s="294"/>
      <c r="C193" s="294"/>
      <c r="D193" s="287" t="s">
        <v>520</v>
      </c>
      <c r="E193" s="318" t="s">
        <v>521</v>
      </c>
      <c r="F193" s="133"/>
      <c r="G193" s="288">
        <v>43.56</v>
      </c>
      <c r="H193" s="317"/>
      <c r="I193" s="291"/>
      <c r="J193" s="289"/>
    </row>
    <row r="194" spans="2:10" s="295" customFormat="1" ht="13.5">
      <c r="B194" s="294"/>
      <c r="C194" s="294"/>
      <c r="D194" s="287" t="s">
        <v>522</v>
      </c>
      <c r="E194" s="318" t="s">
        <v>523</v>
      </c>
      <c r="F194" s="133"/>
      <c r="G194" s="288">
        <v>61.33</v>
      </c>
      <c r="H194" s="317"/>
      <c r="I194" s="291"/>
      <c r="J194" s="289"/>
    </row>
    <row r="195" spans="2:10" s="295" customFormat="1" ht="13.5">
      <c r="B195" s="294"/>
      <c r="C195" s="294"/>
      <c r="D195" s="287" t="s">
        <v>524</v>
      </c>
      <c r="E195" s="318" t="s">
        <v>525</v>
      </c>
      <c r="F195" s="133"/>
      <c r="G195" s="288">
        <v>23.11</v>
      </c>
      <c r="H195" s="317"/>
      <c r="I195" s="291"/>
      <c r="J195" s="289"/>
    </row>
    <row r="196" spans="2:10" s="295" customFormat="1" ht="13.5">
      <c r="B196" s="294"/>
      <c r="C196" s="294"/>
      <c r="D196" s="287" t="s">
        <v>526</v>
      </c>
      <c r="E196" s="318" t="s">
        <v>527</v>
      </c>
      <c r="F196" s="133"/>
      <c r="G196" s="288">
        <v>53.78</v>
      </c>
      <c r="H196" s="317"/>
      <c r="I196" s="291"/>
      <c r="J196" s="289"/>
    </row>
    <row r="197" spans="2:10" s="295" customFormat="1" ht="13.5">
      <c r="B197" s="294"/>
      <c r="C197" s="294"/>
      <c r="D197" s="287" t="s">
        <v>528</v>
      </c>
      <c r="E197" s="318" t="s">
        <v>529</v>
      </c>
      <c r="F197" s="133"/>
      <c r="G197" s="288">
        <v>75.11</v>
      </c>
      <c r="H197" s="317"/>
      <c r="I197" s="291"/>
      <c r="J197" s="289"/>
    </row>
    <row r="198" spans="2:10" s="295" customFormat="1" ht="13.5">
      <c r="B198" s="294"/>
      <c r="C198" s="294"/>
      <c r="D198" s="287" t="s">
        <v>530</v>
      </c>
      <c r="E198" s="318" t="s">
        <v>531</v>
      </c>
      <c r="F198" s="133"/>
      <c r="G198" s="288">
        <v>28.44</v>
      </c>
      <c r="H198" s="317"/>
      <c r="I198" s="291"/>
      <c r="J198" s="289"/>
    </row>
    <row r="199" spans="2:10" s="295" customFormat="1" ht="5.0999999999999996" customHeight="1">
      <c r="C199" s="294"/>
      <c r="D199" s="292"/>
      <c r="E199" s="167"/>
      <c r="F199" s="168"/>
      <c r="G199" s="291"/>
      <c r="H199" s="169"/>
      <c r="I199" s="291"/>
      <c r="J199" s="289"/>
    </row>
    <row r="200" spans="2:10" s="295" customFormat="1" ht="15" customHeight="1">
      <c r="C200" s="294"/>
      <c r="D200" s="293" t="s">
        <v>970</v>
      </c>
      <c r="E200" s="167"/>
      <c r="F200" s="168"/>
      <c r="G200" s="291"/>
      <c r="H200" s="169"/>
      <c r="I200" s="291"/>
      <c r="J200" s="289"/>
    </row>
    <row r="201" spans="2:10" s="295" customFormat="1" ht="13.5">
      <c r="B201" s="294"/>
      <c r="C201" s="294"/>
      <c r="D201" s="287" t="s">
        <v>226</v>
      </c>
      <c r="E201" s="268" t="s">
        <v>229</v>
      </c>
      <c r="F201" s="133"/>
      <c r="G201" s="288">
        <v>53.78</v>
      </c>
      <c r="H201" s="126"/>
      <c r="I201" s="291"/>
      <c r="J201" s="289"/>
    </row>
    <row r="202" spans="2:10" s="295" customFormat="1" ht="13.5">
      <c r="B202" s="294"/>
      <c r="C202" s="294"/>
      <c r="D202" s="287" t="s">
        <v>227</v>
      </c>
      <c r="E202" s="268" t="s">
        <v>230</v>
      </c>
      <c r="F202" s="133"/>
      <c r="G202" s="288">
        <v>75.11</v>
      </c>
      <c r="H202" s="126"/>
      <c r="I202" s="291"/>
      <c r="J202" s="289"/>
    </row>
    <row r="203" spans="2:10" s="295" customFormat="1" ht="13.5">
      <c r="B203" s="294"/>
      <c r="C203" s="294"/>
      <c r="D203" s="287" t="s">
        <v>228</v>
      </c>
      <c r="E203" s="268" t="s">
        <v>231</v>
      </c>
      <c r="F203" s="133"/>
      <c r="G203" s="288">
        <v>28.44</v>
      </c>
      <c r="H203" s="126"/>
      <c r="I203" s="291"/>
      <c r="J203" s="289"/>
    </row>
    <row r="204" spans="2:10" s="295" customFormat="1" ht="13.5">
      <c r="B204" s="294"/>
      <c r="C204" s="294"/>
      <c r="D204" s="287" t="s">
        <v>232</v>
      </c>
      <c r="E204" s="268" t="s">
        <v>235</v>
      </c>
      <c r="F204" s="133"/>
      <c r="G204" s="288">
        <v>106.22</v>
      </c>
      <c r="H204" s="126"/>
      <c r="I204" s="291"/>
      <c r="J204" s="289"/>
    </row>
    <row r="205" spans="2:10" s="295" customFormat="1" ht="13.5">
      <c r="B205" s="294"/>
      <c r="C205" s="294"/>
      <c r="D205" s="287" t="s">
        <v>233</v>
      </c>
      <c r="E205" s="268" t="s">
        <v>236</v>
      </c>
      <c r="F205" s="133"/>
      <c r="G205" s="288">
        <v>149.33000000000001</v>
      </c>
      <c r="H205" s="126"/>
      <c r="I205" s="291"/>
      <c r="J205" s="289"/>
    </row>
    <row r="206" spans="2:10" s="295" customFormat="1" ht="13.5">
      <c r="B206" s="294"/>
      <c r="C206" s="294"/>
      <c r="D206" s="287" t="s">
        <v>234</v>
      </c>
      <c r="E206" s="268" t="s">
        <v>237</v>
      </c>
      <c r="F206" s="133"/>
      <c r="G206" s="288">
        <v>56.44</v>
      </c>
      <c r="H206" s="126"/>
      <c r="I206" s="291"/>
      <c r="J206" s="289"/>
    </row>
    <row r="207" spans="2:10" s="295" customFormat="1" ht="13.5">
      <c r="B207" s="294"/>
      <c r="C207" s="294"/>
      <c r="D207" s="287" t="s">
        <v>238</v>
      </c>
      <c r="E207" s="268" t="s">
        <v>241</v>
      </c>
      <c r="F207" s="133"/>
      <c r="G207" s="288">
        <v>63.56</v>
      </c>
      <c r="H207" s="126"/>
      <c r="I207" s="291"/>
      <c r="J207" s="289"/>
    </row>
    <row r="208" spans="2:10" s="295" customFormat="1" ht="13.5">
      <c r="B208" s="294"/>
      <c r="C208" s="294"/>
      <c r="D208" s="287" t="s">
        <v>239</v>
      </c>
      <c r="E208" s="268" t="s">
        <v>242</v>
      </c>
      <c r="F208" s="133"/>
      <c r="G208" s="288">
        <v>89.33</v>
      </c>
      <c r="H208" s="126"/>
      <c r="I208" s="291"/>
      <c r="J208" s="289"/>
    </row>
    <row r="209" spans="2:10" s="295" customFormat="1" ht="13.5">
      <c r="B209" s="294"/>
      <c r="C209" s="294"/>
      <c r="D209" s="287" t="s">
        <v>240</v>
      </c>
      <c r="E209" s="268" t="s">
        <v>243</v>
      </c>
      <c r="F209" s="133"/>
      <c r="G209" s="288">
        <v>33.78</v>
      </c>
      <c r="H209" s="126"/>
      <c r="I209" s="291"/>
      <c r="J209" s="289"/>
    </row>
    <row r="210" spans="2:10" s="295" customFormat="1" ht="13.5">
      <c r="B210" s="294"/>
      <c r="C210" s="294"/>
      <c r="D210" s="287" t="s">
        <v>244</v>
      </c>
      <c r="E210" s="268" t="s">
        <v>247</v>
      </c>
      <c r="F210" s="133"/>
      <c r="G210" s="288">
        <v>126.22</v>
      </c>
      <c r="H210" s="126"/>
      <c r="I210" s="291"/>
      <c r="J210" s="289"/>
    </row>
    <row r="211" spans="2:10" s="295" customFormat="1" ht="13.5">
      <c r="B211" s="294"/>
      <c r="C211" s="294"/>
      <c r="D211" s="287" t="s">
        <v>245</v>
      </c>
      <c r="E211" s="268" t="s">
        <v>248</v>
      </c>
      <c r="F211" s="133"/>
      <c r="G211" s="288">
        <v>177.33</v>
      </c>
      <c r="H211" s="126"/>
      <c r="I211" s="291"/>
      <c r="J211" s="289"/>
    </row>
    <row r="212" spans="2:10" s="295" customFormat="1" ht="13.5">
      <c r="B212" s="294"/>
      <c r="C212" s="294"/>
      <c r="D212" s="287" t="s">
        <v>246</v>
      </c>
      <c r="E212" s="268" t="s">
        <v>249</v>
      </c>
      <c r="F212" s="133"/>
      <c r="G212" s="288">
        <v>67.11</v>
      </c>
      <c r="H212" s="126"/>
      <c r="I212" s="291"/>
      <c r="J212" s="289"/>
    </row>
    <row r="213" spans="2:10" s="295" customFormat="1" ht="13.5">
      <c r="B213" s="294"/>
      <c r="C213" s="294"/>
      <c r="D213" s="287" t="s">
        <v>532</v>
      </c>
      <c r="E213" s="318" t="s">
        <v>533</v>
      </c>
      <c r="F213" s="133"/>
      <c r="G213" s="288">
        <v>51.11</v>
      </c>
      <c r="H213" s="317"/>
      <c r="I213" s="291"/>
      <c r="J213" s="289"/>
    </row>
    <row r="214" spans="2:10" s="295" customFormat="1" ht="13.5">
      <c r="B214" s="294"/>
      <c r="C214" s="294"/>
      <c r="D214" s="287" t="s">
        <v>534</v>
      </c>
      <c r="E214" s="318" t="s">
        <v>535</v>
      </c>
      <c r="F214" s="133"/>
      <c r="G214" s="288">
        <v>72</v>
      </c>
      <c r="H214" s="317"/>
      <c r="I214" s="291"/>
      <c r="J214" s="289"/>
    </row>
    <row r="215" spans="2:10" s="295" customFormat="1" ht="13.5">
      <c r="B215" s="294"/>
      <c r="C215" s="294"/>
      <c r="D215" s="287" t="s">
        <v>536</v>
      </c>
      <c r="E215" s="318" t="s">
        <v>537</v>
      </c>
      <c r="F215" s="133"/>
      <c r="G215" s="288">
        <v>27.11</v>
      </c>
      <c r="H215" s="317"/>
      <c r="I215" s="291"/>
      <c r="J215" s="289"/>
    </row>
    <row r="216" spans="2:10" s="295" customFormat="1" ht="13.5">
      <c r="B216" s="294"/>
      <c r="C216" s="294"/>
      <c r="D216" s="287" t="s">
        <v>538</v>
      </c>
      <c r="E216" s="318" t="s">
        <v>539</v>
      </c>
      <c r="F216" s="133"/>
      <c r="G216" s="288">
        <v>102.22</v>
      </c>
      <c r="H216" s="317"/>
      <c r="I216" s="291"/>
      <c r="J216" s="289"/>
    </row>
    <row r="217" spans="2:10" s="295" customFormat="1" ht="13.5">
      <c r="B217" s="294"/>
      <c r="C217" s="294"/>
      <c r="D217" s="287" t="s">
        <v>540</v>
      </c>
      <c r="E217" s="318" t="s">
        <v>541</v>
      </c>
      <c r="F217" s="133"/>
      <c r="G217" s="288">
        <v>143.56</v>
      </c>
      <c r="H217" s="317"/>
      <c r="I217" s="291"/>
      <c r="J217" s="289"/>
    </row>
    <row r="218" spans="2:10" s="295" customFormat="1" ht="13.5">
      <c r="B218" s="294"/>
      <c r="C218" s="294"/>
      <c r="D218" s="287" t="s">
        <v>542</v>
      </c>
      <c r="E218" s="318" t="s">
        <v>543</v>
      </c>
      <c r="F218" s="133"/>
      <c r="G218" s="288">
        <v>54.22</v>
      </c>
      <c r="H218" s="317"/>
      <c r="I218" s="291"/>
      <c r="J218" s="289"/>
    </row>
    <row r="219" spans="2:10" s="295" customFormat="1" ht="13.5">
      <c r="B219" s="294"/>
      <c r="C219" s="294"/>
      <c r="D219" s="287" t="s">
        <v>544</v>
      </c>
      <c r="E219" s="318" t="s">
        <v>545</v>
      </c>
      <c r="F219" s="133"/>
      <c r="G219" s="288">
        <v>61.33</v>
      </c>
      <c r="H219" s="317"/>
      <c r="I219" s="291"/>
      <c r="J219" s="289"/>
    </row>
    <row r="220" spans="2:10" s="295" customFormat="1" ht="13.5">
      <c r="B220" s="294"/>
      <c r="C220" s="294"/>
      <c r="D220" s="287" t="s">
        <v>546</v>
      </c>
      <c r="E220" s="318" t="s">
        <v>547</v>
      </c>
      <c r="F220" s="133"/>
      <c r="G220" s="288">
        <v>85.78</v>
      </c>
      <c r="H220" s="317"/>
      <c r="I220" s="291"/>
      <c r="J220" s="289"/>
    </row>
    <row r="221" spans="2:10" s="295" customFormat="1" ht="13.5">
      <c r="B221" s="294"/>
      <c r="C221" s="294"/>
      <c r="D221" s="287" t="s">
        <v>548</v>
      </c>
      <c r="E221" s="318" t="s">
        <v>549</v>
      </c>
      <c r="F221" s="133"/>
      <c r="G221" s="288">
        <v>32.44</v>
      </c>
      <c r="H221" s="317"/>
      <c r="I221" s="291"/>
      <c r="J221" s="289"/>
    </row>
    <row r="222" spans="2:10" s="295" customFormat="1" ht="13.5">
      <c r="B222" s="294"/>
      <c r="C222" s="294"/>
      <c r="D222" s="287" t="s">
        <v>550</v>
      </c>
      <c r="E222" s="318" t="s">
        <v>551</v>
      </c>
      <c r="F222" s="133"/>
      <c r="G222" s="288">
        <v>122.22</v>
      </c>
      <c r="H222" s="317"/>
      <c r="I222" s="291"/>
      <c r="J222" s="289"/>
    </row>
    <row r="223" spans="2:10" s="295" customFormat="1" ht="13.5">
      <c r="B223" s="294"/>
      <c r="C223" s="294"/>
      <c r="D223" s="287" t="s">
        <v>552</v>
      </c>
      <c r="E223" s="318" t="s">
        <v>553</v>
      </c>
      <c r="F223" s="133"/>
      <c r="G223" s="288">
        <v>171.56</v>
      </c>
      <c r="H223" s="317"/>
      <c r="I223" s="291"/>
      <c r="J223" s="289"/>
    </row>
    <row r="224" spans="2:10" s="295" customFormat="1" ht="13.5">
      <c r="B224" s="294"/>
      <c r="C224" s="294"/>
      <c r="D224" s="287" t="s">
        <v>554</v>
      </c>
      <c r="E224" s="318" t="s">
        <v>555</v>
      </c>
      <c r="F224" s="133"/>
      <c r="G224" s="288">
        <v>64.89</v>
      </c>
      <c r="H224" s="317"/>
      <c r="I224" s="291"/>
      <c r="J224" s="289"/>
    </row>
    <row r="225" spans="2:10" s="295" customFormat="1" ht="5.0999999999999996" customHeight="1">
      <c r="C225" s="294"/>
      <c r="D225" s="292"/>
      <c r="E225" s="167"/>
      <c r="F225" s="168"/>
      <c r="G225" s="291"/>
      <c r="H225" s="169"/>
      <c r="I225" s="291"/>
      <c r="J225" s="289"/>
    </row>
    <row r="226" spans="2:10" s="295" customFormat="1" ht="15" customHeight="1">
      <c r="C226" s="294"/>
      <c r="D226" s="293" t="s">
        <v>971</v>
      </c>
      <c r="E226" s="167"/>
      <c r="F226" s="168"/>
      <c r="G226" s="291"/>
      <c r="H226" s="169"/>
      <c r="I226" s="291"/>
      <c r="J226" s="289"/>
    </row>
    <row r="227" spans="2:10" s="295" customFormat="1" ht="13.5">
      <c r="B227" s="294"/>
      <c r="C227" s="294"/>
      <c r="D227" s="287" t="s">
        <v>250</v>
      </c>
      <c r="E227" s="268" t="s">
        <v>253</v>
      </c>
      <c r="F227" s="133"/>
      <c r="G227" s="288">
        <v>16.89</v>
      </c>
      <c r="H227" s="126"/>
      <c r="I227" s="291"/>
      <c r="J227" s="289"/>
    </row>
    <row r="228" spans="2:10" s="295" customFormat="1" ht="13.5">
      <c r="B228" s="294"/>
      <c r="C228" s="294"/>
      <c r="D228" s="287" t="s">
        <v>251</v>
      </c>
      <c r="E228" s="268" t="s">
        <v>254</v>
      </c>
      <c r="F228" s="133"/>
      <c r="G228" s="288">
        <v>23.56</v>
      </c>
      <c r="H228" s="126"/>
      <c r="I228" s="291"/>
      <c r="J228" s="289"/>
    </row>
    <row r="229" spans="2:10" s="295" customFormat="1" ht="13.5">
      <c r="B229" s="294"/>
      <c r="C229" s="294"/>
      <c r="D229" s="287" t="s">
        <v>252</v>
      </c>
      <c r="E229" s="268" t="s">
        <v>255</v>
      </c>
      <c r="F229" s="133"/>
      <c r="G229" s="288">
        <v>8.89</v>
      </c>
      <c r="H229" s="126"/>
      <c r="I229" s="291"/>
      <c r="J229" s="289"/>
    </row>
    <row r="230" spans="2:10" s="295" customFormat="1" ht="13.5">
      <c r="B230" s="294"/>
      <c r="C230" s="294"/>
      <c r="D230" s="287" t="s">
        <v>256</v>
      </c>
      <c r="E230" s="268" t="s">
        <v>259</v>
      </c>
      <c r="F230" s="133"/>
      <c r="G230" s="288">
        <v>16.89</v>
      </c>
      <c r="H230" s="126"/>
      <c r="I230" s="291"/>
      <c r="J230" s="289"/>
    </row>
    <row r="231" spans="2:10" s="295" customFormat="1" ht="13.5">
      <c r="B231" s="294"/>
      <c r="C231" s="294"/>
      <c r="D231" s="287" t="s">
        <v>257</v>
      </c>
      <c r="E231" s="268" t="s">
        <v>260</v>
      </c>
      <c r="F231" s="133"/>
      <c r="G231" s="288">
        <v>23.56</v>
      </c>
      <c r="H231" s="126"/>
      <c r="I231" s="291"/>
      <c r="J231" s="289"/>
    </row>
    <row r="232" spans="2:10" s="295" customFormat="1" ht="13.5">
      <c r="B232" s="294"/>
      <c r="C232" s="294"/>
      <c r="D232" s="287" t="s">
        <v>258</v>
      </c>
      <c r="E232" s="268" t="s">
        <v>261</v>
      </c>
      <c r="F232" s="133"/>
      <c r="G232" s="288">
        <v>8.89</v>
      </c>
      <c r="H232" s="126"/>
      <c r="I232" s="291"/>
      <c r="J232" s="289"/>
    </row>
    <row r="233" spans="2:10" s="295" customFormat="1" ht="13.5">
      <c r="B233" s="294"/>
      <c r="C233" s="294"/>
      <c r="D233" s="287" t="s">
        <v>556</v>
      </c>
      <c r="E233" s="318" t="s">
        <v>557</v>
      </c>
      <c r="F233" s="133"/>
      <c r="G233" s="288">
        <v>16</v>
      </c>
      <c r="H233" s="317"/>
      <c r="I233" s="291"/>
      <c r="J233" s="289"/>
    </row>
    <row r="234" spans="2:10" s="295" customFormat="1" ht="13.5">
      <c r="B234" s="294"/>
      <c r="C234" s="294"/>
      <c r="D234" s="287" t="s">
        <v>558</v>
      </c>
      <c r="E234" s="318" t="s">
        <v>559</v>
      </c>
      <c r="F234" s="133"/>
      <c r="G234" s="288">
        <v>22.67</v>
      </c>
      <c r="H234" s="317"/>
      <c r="I234" s="291"/>
      <c r="J234" s="289"/>
    </row>
    <row r="235" spans="2:10" s="295" customFormat="1" ht="13.5">
      <c r="B235" s="294"/>
      <c r="C235" s="294"/>
      <c r="D235" s="287" t="s">
        <v>560</v>
      </c>
      <c r="E235" s="318" t="s">
        <v>561</v>
      </c>
      <c r="F235" s="133"/>
      <c r="G235" s="288">
        <v>8.44</v>
      </c>
      <c r="H235" s="317"/>
      <c r="I235" s="291"/>
      <c r="J235" s="289"/>
    </row>
    <row r="236" spans="2:10" s="295" customFormat="1" ht="13.5">
      <c r="B236" s="294"/>
      <c r="C236" s="294"/>
      <c r="D236" s="287" t="s">
        <v>562</v>
      </c>
      <c r="E236" s="318" t="s">
        <v>563</v>
      </c>
      <c r="F236" s="133"/>
      <c r="G236" s="288">
        <v>16</v>
      </c>
      <c r="H236" s="317"/>
      <c r="I236" s="291"/>
      <c r="J236" s="289"/>
    </row>
    <row r="237" spans="2:10" s="295" customFormat="1" ht="13.5">
      <c r="B237" s="294"/>
      <c r="C237" s="294"/>
      <c r="D237" s="287" t="s">
        <v>564</v>
      </c>
      <c r="E237" s="318" t="s">
        <v>565</v>
      </c>
      <c r="F237" s="133"/>
      <c r="G237" s="288">
        <v>22.67</v>
      </c>
      <c r="H237" s="317"/>
      <c r="I237" s="291"/>
      <c r="J237" s="289"/>
    </row>
    <row r="238" spans="2:10" s="295" customFormat="1" ht="13.5">
      <c r="B238" s="294"/>
      <c r="C238" s="294"/>
      <c r="D238" s="287" t="s">
        <v>566</v>
      </c>
      <c r="E238" s="318" t="s">
        <v>567</v>
      </c>
      <c r="F238" s="133"/>
      <c r="G238" s="288">
        <v>8.44</v>
      </c>
      <c r="H238" s="317"/>
      <c r="I238" s="291"/>
      <c r="J238" s="289"/>
    </row>
    <row r="239" spans="2:10" s="295" customFormat="1" ht="5.0999999999999996" customHeight="1">
      <c r="C239" s="294"/>
      <c r="D239" s="292"/>
      <c r="E239" s="167"/>
      <c r="F239" s="168"/>
      <c r="G239" s="291"/>
      <c r="H239" s="169"/>
      <c r="I239" s="291"/>
      <c r="J239" s="289"/>
    </row>
    <row r="240" spans="2:10" s="295" customFormat="1" ht="15" customHeight="1">
      <c r="C240" s="294"/>
      <c r="D240" s="293" t="s">
        <v>972</v>
      </c>
      <c r="E240" s="167"/>
      <c r="F240" s="168"/>
      <c r="G240" s="291"/>
      <c r="H240" s="169"/>
      <c r="I240" s="291"/>
      <c r="J240" s="289"/>
    </row>
    <row r="241" spans="2:10" s="295" customFormat="1" ht="13.5">
      <c r="B241" s="294"/>
      <c r="C241" s="294"/>
      <c r="D241" s="287" t="s">
        <v>262</v>
      </c>
      <c r="E241" s="268" t="s">
        <v>265</v>
      </c>
      <c r="F241" s="133"/>
      <c r="G241" s="288">
        <v>45.33</v>
      </c>
      <c r="H241" s="126"/>
      <c r="I241" s="291"/>
      <c r="J241" s="289"/>
    </row>
    <row r="242" spans="2:10" s="295" customFormat="1" ht="13.5">
      <c r="B242" s="294"/>
      <c r="C242" s="294"/>
      <c r="D242" s="287" t="s">
        <v>263</v>
      </c>
      <c r="E242" s="268" t="s">
        <v>266</v>
      </c>
      <c r="F242" s="133"/>
      <c r="G242" s="288">
        <v>63.56</v>
      </c>
      <c r="H242" s="126"/>
      <c r="I242" s="291"/>
      <c r="J242" s="289"/>
    </row>
    <row r="243" spans="2:10" s="295" customFormat="1" ht="13.5">
      <c r="B243" s="294"/>
      <c r="C243" s="294"/>
      <c r="D243" s="287" t="s">
        <v>264</v>
      </c>
      <c r="E243" s="268" t="s">
        <v>267</v>
      </c>
      <c r="F243" s="133"/>
      <c r="G243" s="288">
        <v>24</v>
      </c>
      <c r="H243" s="126"/>
      <c r="I243" s="291"/>
      <c r="J243" s="289"/>
    </row>
    <row r="244" spans="2:10" s="295" customFormat="1" ht="13.5">
      <c r="B244" s="294"/>
      <c r="C244" s="294"/>
      <c r="D244" s="287" t="s">
        <v>268</v>
      </c>
      <c r="E244" s="268" t="s">
        <v>138</v>
      </c>
      <c r="F244" s="133"/>
      <c r="G244" s="288">
        <v>55.56</v>
      </c>
      <c r="H244" s="126"/>
      <c r="I244" s="291"/>
      <c r="J244" s="289"/>
    </row>
    <row r="245" spans="2:10" s="295" customFormat="1" ht="13.5">
      <c r="B245" s="294"/>
      <c r="C245" s="294"/>
      <c r="D245" s="287" t="s">
        <v>269</v>
      </c>
      <c r="E245" s="268" t="s">
        <v>138</v>
      </c>
      <c r="F245" s="133"/>
      <c r="G245" s="288">
        <v>77.78</v>
      </c>
      <c r="H245" s="126"/>
      <c r="I245" s="291"/>
      <c r="J245" s="289"/>
    </row>
    <row r="246" spans="2:10" s="295" customFormat="1" ht="13.5">
      <c r="B246" s="294"/>
      <c r="C246" s="294"/>
      <c r="D246" s="287" t="s">
        <v>270</v>
      </c>
      <c r="E246" s="268" t="s">
        <v>138</v>
      </c>
      <c r="F246" s="133"/>
      <c r="G246" s="288">
        <v>29.33</v>
      </c>
      <c r="H246" s="126"/>
      <c r="I246" s="291"/>
      <c r="J246" s="289"/>
    </row>
    <row r="247" spans="2:10" s="295" customFormat="1" ht="13.5">
      <c r="B247" s="294"/>
      <c r="C247" s="294"/>
      <c r="D247" s="287" t="s">
        <v>569</v>
      </c>
      <c r="E247" s="318" t="s">
        <v>568</v>
      </c>
      <c r="F247" s="133"/>
      <c r="G247" s="288">
        <v>43.56</v>
      </c>
      <c r="H247" s="317"/>
      <c r="I247" s="291"/>
      <c r="J247" s="289"/>
    </row>
    <row r="248" spans="2:10" s="295" customFormat="1" ht="13.5">
      <c r="B248" s="294"/>
      <c r="C248" s="294"/>
      <c r="D248" s="287" t="s">
        <v>571</v>
      </c>
      <c r="E248" s="318" t="s">
        <v>570</v>
      </c>
      <c r="F248" s="133"/>
      <c r="G248" s="288">
        <v>61.33</v>
      </c>
      <c r="H248" s="317"/>
      <c r="I248" s="291"/>
      <c r="J248" s="289"/>
    </row>
    <row r="249" spans="2:10" s="295" customFormat="1" ht="13.5">
      <c r="B249" s="294"/>
      <c r="C249" s="294"/>
      <c r="D249" s="287" t="s">
        <v>572</v>
      </c>
      <c r="E249" s="318" t="s">
        <v>573</v>
      </c>
      <c r="F249" s="133"/>
      <c r="G249" s="288">
        <v>23.11</v>
      </c>
      <c r="H249" s="317"/>
      <c r="I249" s="291"/>
      <c r="J249" s="289"/>
    </row>
    <row r="250" spans="2:10" s="295" customFormat="1" ht="13.5">
      <c r="B250" s="294"/>
      <c r="C250" s="294"/>
      <c r="D250" s="287" t="s">
        <v>574</v>
      </c>
      <c r="E250" s="318" t="s">
        <v>575</v>
      </c>
      <c r="F250" s="133"/>
      <c r="G250" s="288">
        <v>53.78</v>
      </c>
      <c r="H250" s="317"/>
      <c r="I250" s="291"/>
      <c r="J250" s="289"/>
    </row>
    <row r="251" spans="2:10" s="295" customFormat="1" ht="13.5">
      <c r="B251" s="294"/>
      <c r="C251" s="294"/>
      <c r="D251" s="287" t="s">
        <v>576</v>
      </c>
      <c r="E251" s="318" t="s">
        <v>577</v>
      </c>
      <c r="F251" s="133"/>
      <c r="G251" s="288">
        <v>75.11</v>
      </c>
      <c r="H251" s="317"/>
      <c r="I251" s="291"/>
      <c r="J251" s="289"/>
    </row>
    <row r="252" spans="2:10" s="295" customFormat="1" ht="13.5">
      <c r="B252" s="294"/>
      <c r="C252" s="294"/>
      <c r="D252" s="287" t="s">
        <v>578</v>
      </c>
      <c r="E252" s="318" t="s">
        <v>579</v>
      </c>
      <c r="F252" s="133"/>
      <c r="G252" s="288">
        <v>28.44</v>
      </c>
      <c r="H252" s="317"/>
      <c r="I252" s="291"/>
      <c r="J252" s="289"/>
    </row>
    <row r="253" spans="2:10" s="295" customFormat="1" ht="5.0999999999999996" customHeight="1">
      <c r="C253" s="294"/>
      <c r="D253" s="292"/>
      <c r="E253" s="167"/>
      <c r="F253" s="168"/>
      <c r="G253" s="291"/>
      <c r="H253" s="169"/>
      <c r="I253" s="291"/>
      <c r="J253" s="289"/>
    </row>
    <row r="254" spans="2:10" s="295" customFormat="1" ht="15" customHeight="1">
      <c r="C254" s="294"/>
      <c r="D254" s="293" t="s">
        <v>973</v>
      </c>
      <c r="E254" s="167"/>
      <c r="F254" s="168"/>
      <c r="G254" s="291"/>
      <c r="H254" s="169"/>
      <c r="I254" s="291"/>
      <c r="J254" s="289"/>
    </row>
    <row r="255" spans="2:10" s="295" customFormat="1" ht="13.5">
      <c r="B255" s="294"/>
      <c r="C255" s="294"/>
      <c r="D255" s="287" t="s">
        <v>271</v>
      </c>
      <c r="E255" s="268" t="s">
        <v>274</v>
      </c>
      <c r="F255" s="133"/>
      <c r="G255" s="288">
        <v>29.33</v>
      </c>
      <c r="H255" s="126"/>
      <c r="I255" s="291"/>
      <c r="J255" s="289"/>
    </row>
    <row r="256" spans="2:10" s="295" customFormat="1" ht="13.5">
      <c r="B256" s="294"/>
      <c r="C256" s="294"/>
      <c r="D256" s="287" t="s">
        <v>272</v>
      </c>
      <c r="E256" s="268" t="s">
        <v>275</v>
      </c>
      <c r="F256" s="133"/>
      <c r="G256" s="288">
        <v>41.33</v>
      </c>
      <c r="H256" s="126"/>
      <c r="I256" s="291"/>
      <c r="J256" s="289"/>
    </row>
    <row r="257" spans="2:10" s="295" customFormat="1" ht="13.5">
      <c r="B257" s="294"/>
      <c r="C257" s="294"/>
      <c r="D257" s="287" t="s">
        <v>273</v>
      </c>
      <c r="E257" s="268" t="s">
        <v>276</v>
      </c>
      <c r="F257" s="133"/>
      <c r="G257" s="288">
        <v>15.56</v>
      </c>
      <c r="H257" s="126"/>
      <c r="I257" s="291"/>
      <c r="J257" s="289"/>
    </row>
    <row r="258" spans="2:10" s="295" customFormat="1" ht="13.5">
      <c r="B258" s="294"/>
      <c r="C258" s="294"/>
      <c r="D258" s="287" t="s">
        <v>277</v>
      </c>
      <c r="E258" s="268" t="s">
        <v>280</v>
      </c>
      <c r="F258" s="133"/>
      <c r="G258" s="288">
        <v>39.56</v>
      </c>
      <c r="H258" s="126"/>
      <c r="I258" s="291"/>
      <c r="J258" s="289"/>
    </row>
    <row r="259" spans="2:10" s="295" customFormat="1" ht="13.5">
      <c r="B259" s="294"/>
      <c r="C259" s="294"/>
      <c r="D259" s="287" t="s">
        <v>278</v>
      </c>
      <c r="E259" s="268" t="s">
        <v>281</v>
      </c>
      <c r="F259" s="133"/>
      <c r="G259" s="288">
        <v>55.56</v>
      </c>
      <c r="H259" s="126"/>
      <c r="I259" s="291"/>
      <c r="J259" s="289"/>
    </row>
    <row r="260" spans="2:10" s="295" customFormat="1" ht="13.5">
      <c r="B260" s="294"/>
      <c r="C260" s="294"/>
      <c r="D260" s="287" t="s">
        <v>279</v>
      </c>
      <c r="E260" s="268" t="s">
        <v>282</v>
      </c>
      <c r="F260" s="133"/>
      <c r="G260" s="288">
        <v>20.89</v>
      </c>
      <c r="H260" s="126"/>
      <c r="I260" s="291"/>
      <c r="J260" s="289"/>
    </row>
    <row r="261" spans="2:10" s="295" customFormat="1" ht="13.5">
      <c r="B261" s="294"/>
      <c r="C261" s="294"/>
      <c r="D261" s="287" t="s">
        <v>580</v>
      </c>
      <c r="E261" s="318" t="s">
        <v>581</v>
      </c>
      <c r="F261" s="133"/>
      <c r="G261" s="288">
        <v>26.22</v>
      </c>
      <c r="H261" s="317"/>
      <c r="I261" s="291"/>
      <c r="J261" s="289"/>
    </row>
    <row r="262" spans="2:10" s="295" customFormat="1" ht="13.5">
      <c r="B262" s="294"/>
      <c r="C262" s="294"/>
      <c r="D262" s="287" t="s">
        <v>582</v>
      </c>
      <c r="E262" s="318" t="s">
        <v>583</v>
      </c>
      <c r="F262" s="133"/>
      <c r="G262" s="288">
        <v>36.44</v>
      </c>
      <c r="H262" s="317"/>
      <c r="I262" s="291"/>
      <c r="J262" s="289"/>
    </row>
    <row r="263" spans="2:10" s="295" customFormat="1" ht="13.5">
      <c r="B263" s="294"/>
      <c r="C263" s="294"/>
      <c r="D263" s="287" t="s">
        <v>584</v>
      </c>
      <c r="E263" s="318" t="s">
        <v>585</v>
      </c>
      <c r="F263" s="133"/>
      <c r="G263" s="288">
        <v>13.78</v>
      </c>
      <c r="H263" s="317"/>
      <c r="I263" s="291"/>
      <c r="J263" s="289"/>
    </row>
    <row r="264" spans="2:10" s="295" customFormat="1" ht="13.5">
      <c r="B264" s="294"/>
      <c r="C264" s="294"/>
      <c r="D264" s="287" t="s">
        <v>586</v>
      </c>
      <c r="E264" s="318" t="s">
        <v>587</v>
      </c>
      <c r="F264" s="133"/>
      <c r="G264" s="288">
        <v>36</v>
      </c>
      <c r="H264" s="317"/>
      <c r="I264" s="291"/>
      <c r="J264" s="289"/>
    </row>
    <row r="265" spans="2:10" s="295" customFormat="1" ht="13.5">
      <c r="B265" s="294"/>
      <c r="C265" s="294"/>
      <c r="D265" s="287" t="s">
        <v>588</v>
      </c>
      <c r="E265" s="318" t="s">
        <v>589</v>
      </c>
      <c r="F265" s="133"/>
      <c r="G265" s="288">
        <v>50.67</v>
      </c>
      <c r="H265" s="317"/>
      <c r="I265" s="291"/>
      <c r="J265" s="289"/>
    </row>
    <row r="266" spans="2:10" s="295" customFormat="1" ht="13.5">
      <c r="B266" s="294"/>
      <c r="C266" s="294"/>
      <c r="D266" s="287" t="s">
        <v>590</v>
      </c>
      <c r="E266" s="318" t="s">
        <v>591</v>
      </c>
      <c r="F266" s="133"/>
      <c r="G266" s="288">
        <v>19.11</v>
      </c>
      <c r="H266" s="317"/>
      <c r="I266" s="291"/>
      <c r="J266" s="289"/>
    </row>
    <row r="267" spans="2:10" s="295" customFormat="1" ht="5.0999999999999996" customHeight="1">
      <c r="C267" s="294"/>
      <c r="D267" s="292"/>
      <c r="E267" s="167"/>
      <c r="F267" s="168"/>
      <c r="G267" s="291"/>
      <c r="H267" s="169"/>
      <c r="I267" s="291"/>
      <c r="J267" s="289"/>
    </row>
    <row r="268" spans="2:10" s="295" customFormat="1" ht="15" customHeight="1">
      <c r="C268" s="294"/>
      <c r="D268" s="293" t="s">
        <v>974</v>
      </c>
      <c r="E268" s="167"/>
      <c r="F268" s="168"/>
      <c r="G268" s="291"/>
      <c r="H268" s="169"/>
      <c r="I268" s="291"/>
      <c r="J268" s="289"/>
    </row>
    <row r="269" spans="2:10" s="295" customFormat="1" ht="13.5">
      <c r="B269" s="294"/>
      <c r="C269" s="294"/>
      <c r="D269" s="287" t="s">
        <v>283</v>
      </c>
      <c r="E269" s="268" t="s">
        <v>286</v>
      </c>
      <c r="F269" s="133"/>
      <c r="G269" s="288">
        <v>11.11</v>
      </c>
      <c r="H269" s="126"/>
      <c r="I269" s="291"/>
      <c r="J269" s="289"/>
    </row>
    <row r="270" spans="2:10" s="295" customFormat="1" ht="13.5">
      <c r="B270" s="294"/>
      <c r="C270" s="294"/>
      <c r="D270" s="287" t="s">
        <v>284</v>
      </c>
      <c r="E270" s="268" t="s">
        <v>287</v>
      </c>
      <c r="F270" s="133"/>
      <c r="G270" s="288">
        <v>15.56</v>
      </c>
      <c r="H270" s="126"/>
      <c r="I270" s="291"/>
      <c r="J270" s="289"/>
    </row>
    <row r="271" spans="2:10" s="295" customFormat="1" ht="13.5">
      <c r="B271" s="294"/>
      <c r="C271" s="294"/>
      <c r="D271" s="287" t="s">
        <v>285</v>
      </c>
      <c r="E271" s="268" t="s">
        <v>288</v>
      </c>
      <c r="F271" s="133"/>
      <c r="G271" s="288">
        <v>5.78</v>
      </c>
      <c r="H271" s="126"/>
      <c r="I271" s="291"/>
      <c r="J271" s="289"/>
    </row>
    <row r="272" spans="2:10" s="295" customFormat="1" ht="13.5">
      <c r="B272" s="294"/>
      <c r="C272" s="294"/>
      <c r="D272" s="287" t="s">
        <v>289</v>
      </c>
      <c r="E272" s="268" t="s">
        <v>292</v>
      </c>
      <c r="F272" s="133"/>
      <c r="G272" s="288">
        <v>21.78</v>
      </c>
      <c r="H272" s="126"/>
      <c r="I272" s="291"/>
      <c r="J272" s="289"/>
    </row>
    <row r="273" spans="2:10" s="295" customFormat="1" ht="13.5">
      <c r="B273" s="294"/>
      <c r="C273" s="294"/>
      <c r="D273" s="287" t="s">
        <v>290</v>
      </c>
      <c r="E273" s="268" t="s">
        <v>293</v>
      </c>
      <c r="F273" s="133"/>
      <c r="G273" s="288">
        <v>30.67</v>
      </c>
      <c r="H273" s="126"/>
      <c r="I273" s="291"/>
      <c r="J273" s="289"/>
    </row>
    <row r="274" spans="2:10" s="295" customFormat="1" ht="13.5">
      <c r="B274" s="294"/>
      <c r="C274" s="294"/>
      <c r="D274" s="287" t="s">
        <v>291</v>
      </c>
      <c r="E274" s="268" t="s">
        <v>294</v>
      </c>
      <c r="F274" s="133"/>
      <c r="G274" s="288">
        <v>11.56</v>
      </c>
      <c r="H274" s="317"/>
      <c r="I274" s="291"/>
      <c r="J274" s="289"/>
    </row>
    <row r="275" spans="2:10" s="295" customFormat="1" ht="13.5">
      <c r="B275" s="294"/>
      <c r="C275" s="294"/>
      <c r="D275" s="287" t="s">
        <v>295</v>
      </c>
      <c r="E275" s="268" t="s">
        <v>298</v>
      </c>
      <c r="F275" s="133"/>
      <c r="G275" s="288">
        <v>20.89</v>
      </c>
      <c r="H275" s="317"/>
      <c r="I275" s="291"/>
      <c r="J275" s="289"/>
    </row>
    <row r="276" spans="2:10" s="295" customFormat="1" ht="13.5">
      <c r="B276" s="294"/>
      <c r="C276" s="294"/>
      <c r="D276" s="287" t="s">
        <v>296</v>
      </c>
      <c r="E276" s="268" t="s">
        <v>299</v>
      </c>
      <c r="F276" s="133"/>
      <c r="G276" s="288">
        <v>29.33</v>
      </c>
      <c r="H276" s="317"/>
      <c r="I276" s="291"/>
      <c r="J276" s="289"/>
    </row>
    <row r="277" spans="2:10" s="295" customFormat="1" ht="13.5">
      <c r="B277" s="294"/>
      <c r="C277" s="294"/>
      <c r="D277" s="287" t="s">
        <v>297</v>
      </c>
      <c r="E277" s="268" t="s">
        <v>300</v>
      </c>
      <c r="F277" s="133"/>
      <c r="G277" s="288">
        <v>11.11</v>
      </c>
      <c r="H277" s="317"/>
      <c r="I277" s="291"/>
      <c r="J277" s="289"/>
    </row>
    <row r="278" spans="2:10" s="295" customFormat="1" ht="13.5">
      <c r="B278" s="294"/>
      <c r="C278" s="294"/>
      <c r="D278" s="287" t="s">
        <v>301</v>
      </c>
      <c r="E278" s="268" t="s">
        <v>304</v>
      </c>
      <c r="F278" s="133"/>
      <c r="G278" s="288">
        <v>41.78</v>
      </c>
      <c r="H278" s="317"/>
      <c r="I278" s="291"/>
      <c r="J278" s="289"/>
    </row>
    <row r="279" spans="2:10" s="295" customFormat="1" ht="13.5">
      <c r="B279" s="294"/>
      <c r="C279" s="294"/>
      <c r="D279" s="287" t="s">
        <v>302</v>
      </c>
      <c r="E279" s="268" t="s">
        <v>305</v>
      </c>
      <c r="F279" s="133"/>
      <c r="G279" s="288">
        <v>58.67</v>
      </c>
      <c r="H279" s="317"/>
      <c r="I279" s="291"/>
      <c r="J279" s="289"/>
    </row>
    <row r="280" spans="2:10" s="295" customFormat="1" ht="13.5">
      <c r="B280" s="294"/>
      <c r="C280" s="294"/>
      <c r="D280" s="287" t="s">
        <v>303</v>
      </c>
      <c r="E280" s="268" t="s">
        <v>306</v>
      </c>
      <c r="F280" s="133"/>
      <c r="G280" s="288">
        <v>22.22</v>
      </c>
      <c r="H280" s="317"/>
      <c r="I280" s="291"/>
      <c r="J280" s="289"/>
    </row>
    <row r="281" spans="2:10" s="295" customFormat="1" ht="13.5">
      <c r="B281" s="294"/>
      <c r="C281" s="294"/>
      <c r="D281" s="287" t="s">
        <v>592</v>
      </c>
      <c r="E281" s="318" t="s">
        <v>593</v>
      </c>
      <c r="F281" s="133"/>
      <c r="G281" s="288">
        <v>10.220000000000001</v>
      </c>
      <c r="H281" s="317"/>
      <c r="I281" s="291"/>
      <c r="J281" s="289"/>
    </row>
    <row r="282" spans="2:10" s="295" customFormat="1" ht="13.5">
      <c r="B282" s="294"/>
      <c r="C282" s="294"/>
      <c r="D282" s="287" t="s">
        <v>594</v>
      </c>
      <c r="E282" s="318" t="s">
        <v>595</v>
      </c>
      <c r="F282" s="133"/>
      <c r="G282" s="288">
        <v>14.22</v>
      </c>
      <c r="H282" s="317"/>
      <c r="I282" s="291"/>
      <c r="J282" s="289"/>
    </row>
    <row r="283" spans="2:10" s="295" customFormat="1" ht="13.5">
      <c r="B283" s="294"/>
      <c r="C283" s="294"/>
      <c r="D283" s="287" t="s">
        <v>596</v>
      </c>
      <c r="E283" s="318" t="s">
        <v>597</v>
      </c>
      <c r="F283" s="133"/>
      <c r="G283" s="288">
        <v>5.33</v>
      </c>
      <c r="H283" s="317"/>
      <c r="I283" s="291"/>
      <c r="J283" s="289"/>
    </row>
    <row r="284" spans="2:10" s="295" customFormat="1" ht="13.5">
      <c r="B284" s="294"/>
      <c r="C284" s="294"/>
      <c r="D284" s="287" t="s">
        <v>598</v>
      </c>
      <c r="E284" s="318" t="s">
        <v>599</v>
      </c>
      <c r="F284" s="133"/>
      <c r="G284" s="288">
        <v>20.89</v>
      </c>
      <c r="H284" s="317"/>
      <c r="I284" s="291"/>
      <c r="J284" s="289"/>
    </row>
    <row r="285" spans="2:10" s="295" customFormat="1" ht="13.5">
      <c r="B285" s="294"/>
      <c r="C285" s="294"/>
      <c r="D285" s="287" t="s">
        <v>600</v>
      </c>
      <c r="E285" s="318" t="s">
        <v>601</v>
      </c>
      <c r="F285" s="133"/>
      <c r="G285" s="288">
        <v>29.33</v>
      </c>
      <c r="H285" s="317"/>
      <c r="I285" s="291"/>
      <c r="J285" s="289"/>
    </row>
    <row r="286" spans="2:10" s="295" customFormat="1" ht="13.5">
      <c r="B286" s="294"/>
      <c r="C286" s="294"/>
      <c r="D286" s="287" t="s">
        <v>602</v>
      </c>
      <c r="E286" s="318" t="s">
        <v>603</v>
      </c>
      <c r="F286" s="133"/>
      <c r="G286" s="288">
        <v>11.11</v>
      </c>
      <c r="H286" s="317"/>
      <c r="I286" s="291"/>
      <c r="J286" s="289"/>
    </row>
    <row r="287" spans="2:10" s="295" customFormat="1" ht="13.5">
      <c r="B287" s="294"/>
      <c r="C287" s="294"/>
      <c r="D287" s="287" t="s">
        <v>604</v>
      </c>
      <c r="E287" s="318" t="s">
        <v>605</v>
      </c>
      <c r="F287" s="133"/>
      <c r="G287" s="288">
        <v>20.440000000000001</v>
      </c>
      <c r="H287" s="317"/>
      <c r="I287" s="291"/>
      <c r="J287" s="289"/>
    </row>
    <row r="288" spans="2:10" s="295" customFormat="1" ht="13.5">
      <c r="B288" s="294"/>
      <c r="C288" s="294"/>
      <c r="D288" s="287" t="s">
        <v>606</v>
      </c>
      <c r="E288" s="318" t="s">
        <v>607</v>
      </c>
      <c r="F288" s="133"/>
      <c r="G288" s="288">
        <v>28.44</v>
      </c>
      <c r="H288" s="317"/>
      <c r="I288" s="291"/>
      <c r="J288" s="289"/>
    </row>
    <row r="289" spans="2:10" s="295" customFormat="1" ht="13.5">
      <c r="B289" s="294"/>
      <c r="C289" s="294"/>
      <c r="D289" s="287" t="s">
        <v>608</v>
      </c>
      <c r="E289" s="318" t="s">
        <v>609</v>
      </c>
      <c r="F289" s="133"/>
      <c r="G289" s="288">
        <v>10.67</v>
      </c>
      <c r="H289" s="317"/>
      <c r="I289" s="291"/>
      <c r="J289" s="289"/>
    </row>
    <row r="290" spans="2:10" s="295" customFormat="1" ht="13.5">
      <c r="B290" s="294"/>
      <c r="C290" s="294"/>
      <c r="D290" s="287" t="s">
        <v>610</v>
      </c>
      <c r="E290" s="318" t="s">
        <v>611</v>
      </c>
      <c r="F290" s="133"/>
      <c r="G290" s="288">
        <v>41.33</v>
      </c>
      <c r="H290" s="317"/>
      <c r="I290" s="291"/>
      <c r="J290" s="289"/>
    </row>
    <row r="291" spans="2:10" s="295" customFormat="1" ht="13.5">
      <c r="B291" s="294"/>
      <c r="C291" s="294"/>
      <c r="D291" s="287" t="s">
        <v>612</v>
      </c>
      <c r="E291" s="318" t="s">
        <v>613</v>
      </c>
      <c r="F291" s="133"/>
      <c r="G291" s="288">
        <v>57.78</v>
      </c>
      <c r="H291" s="317"/>
      <c r="I291" s="291"/>
      <c r="J291" s="289"/>
    </row>
    <row r="292" spans="2:10" s="295" customFormat="1" ht="13.5">
      <c r="B292" s="294"/>
      <c r="C292" s="294"/>
      <c r="D292" s="287" t="s">
        <v>614</v>
      </c>
      <c r="E292" s="318" t="s">
        <v>615</v>
      </c>
      <c r="F292" s="133"/>
      <c r="G292" s="288">
        <v>21.78</v>
      </c>
      <c r="H292" s="317"/>
      <c r="I292" s="291"/>
      <c r="J292" s="289"/>
    </row>
    <row r="293" spans="2:10" s="295" customFormat="1" ht="5.0999999999999996" customHeight="1">
      <c r="C293" s="294"/>
      <c r="D293" s="292"/>
      <c r="E293" s="167"/>
      <c r="F293" s="168"/>
      <c r="G293" s="291"/>
      <c r="H293" s="169"/>
      <c r="I293" s="291"/>
      <c r="J293" s="289"/>
    </row>
    <row r="294" spans="2:10" s="295" customFormat="1" ht="15" customHeight="1">
      <c r="C294" s="294"/>
      <c r="D294" s="293" t="s">
        <v>975</v>
      </c>
      <c r="E294" s="167"/>
      <c r="F294" s="168"/>
      <c r="G294" s="291"/>
      <c r="H294" s="169"/>
      <c r="I294" s="291"/>
      <c r="J294" s="289"/>
    </row>
    <row r="295" spans="2:10" s="295" customFormat="1" ht="13.5">
      <c r="B295" s="294"/>
      <c r="C295" s="294"/>
      <c r="D295" s="287" t="s">
        <v>307</v>
      </c>
      <c r="E295" s="268" t="s">
        <v>316</v>
      </c>
      <c r="F295" s="133"/>
      <c r="G295" s="288">
        <v>6.22</v>
      </c>
      <c r="H295" s="317"/>
      <c r="I295" s="291"/>
      <c r="J295" s="289"/>
    </row>
    <row r="296" spans="2:10" s="295" customFormat="1" ht="13.5">
      <c r="B296" s="294"/>
      <c r="C296" s="294"/>
      <c r="D296" s="287" t="s">
        <v>308</v>
      </c>
      <c r="E296" s="268" t="s">
        <v>317</v>
      </c>
      <c r="F296" s="133"/>
      <c r="G296" s="288">
        <v>8.44</v>
      </c>
      <c r="H296" s="317"/>
      <c r="I296" s="291"/>
      <c r="J296" s="289"/>
    </row>
    <row r="297" spans="2:10" s="295" customFormat="1" ht="13.5">
      <c r="B297" s="294"/>
      <c r="C297" s="294"/>
      <c r="D297" s="287" t="s">
        <v>309</v>
      </c>
      <c r="E297" s="268" t="s">
        <v>318</v>
      </c>
      <c r="F297" s="133"/>
      <c r="G297" s="288">
        <v>3.11</v>
      </c>
      <c r="H297" s="317"/>
      <c r="I297" s="291"/>
      <c r="J297" s="289"/>
    </row>
    <row r="298" spans="2:10" s="295" customFormat="1" ht="13.5">
      <c r="B298" s="294"/>
      <c r="C298" s="294"/>
      <c r="D298" s="287" t="s">
        <v>310</v>
      </c>
      <c r="E298" s="268" t="s">
        <v>313</v>
      </c>
      <c r="F298" s="133"/>
      <c r="G298" s="288">
        <v>6.22</v>
      </c>
      <c r="H298" s="317"/>
      <c r="I298" s="291"/>
      <c r="J298" s="289"/>
    </row>
    <row r="299" spans="2:10" s="295" customFormat="1" ht="13.5">
      <c r="B299" s="294"/>
      <c r="C299" s="294"/>
      <c r="D299" s="287" t="s">
        <v>311</v>
      </c>
      <c r="E299" s="268" t="s">
        <v>314</v>
      </c>
      <c r="F299" s="133"/>
      <c r="G299" s="288">
        <v>8.44</v>
      </c>
      <c r="H299" s="317"/>
      <c r="I299" s="291"/>
      <c r="J299" s="289"/>
    </row>
    <row r="300" spans="2:10" s="295" customFormat="1" ht="13.5">
      <c r="B300" s="294"/>
      <c r="C300" s="294"/>
      <c r="D300" s="287" t="s">
        <v>312</v>
      </c>
      <c r="E300" s="268" t="s">
        <v>315</v>
      </c>
      <c r="F300" s="133"/>
      <c r="G300" s="288">
        <v>3.11</v>
      </c>
      <c r="H300" s="317"/>
      <c r="I300" s="291"/>
      <c r="J300" s="289"/>
    </row>
    <row r="301" spans="2:10" s="295" customFormat="1" ht="13.5">
      <c r="B301" s="294"/>
      <c r="C301" s="294"/>
      <c r="D301" s="287" t="s">
        <v>320</v>
      </c>
      <c r="E301" s="268" t="s">
        <v>313</v>
      </c>
      <c r="F301" s="133"/>
      <c r="G301" s="288">
        <v>6.22</v>
      </c>
      <c r="H301" s="317"/>
      <c r="I301" s="291"/>
      <c r="J301" s="289"/>
    </row>
    <row r="302" spans="2:10" s="295" customFormat="1" ht="13.5">
      <c r="B302" s="294"/>
      <c r="C302" s="294"/>
      <c r="D302" s="287" t="s">
        <v>319</v>
      </c>
      <c r="E302" s="268" t="s">
        <v>314</v>
      </c>
      <c r="F302" s="133"/>
      <c r="G302" s="288">
        <v>8.44</v>
      </c>
      <c r="H302" s="317"/>
      <c r="I302" s="291"/>
      <c r="J302" s="289"/>
    </row>
    <row r="303" spans="2:10" s="295" customFormat="1" ht="13.5">
      <c r="B303" s="294"/>
      <c r="C303" s="294"/>
      <c r="D303" s="287" t="s">
        <v>321</v>
      </c>
      <c r="E303" s="268" t="s">
        <v>315</v>
      </c>
      <c r="F303" s="133"/>
      <c r="G303" s="288">
        <v>3.11</v>
      </c>
      <c r="H303" s="317"/>
      <c r="I303" s="291"/>
      <c r="J303" s="289"/>
    </row>
    <row r="304" spans="2:10" s="295" customFormat="1" ht="13.5">
      <c r="B304" s="294"/>
      <c r="C304" s="294"/>
      <c r="D304" s="287" t="s">
        <v>616</v>
      </c>
      <c r="E304" s="318" t="s">
        <v>617</v>
      </c>
      <c r="F304" s="133"/>
      <c r="G304" s="288">
        <v>5.33</v>
      </c>
      <c r="H304" s="317"/>
      <c r="I304" s="291"/>
      <c r="J304" s="289"/>
    </row>
    <row r="305" spans="2:10" s="295" customFormat="1" ht="13.5">
      <c r="B305" s="294"/>
      <c r="C305" s="294"/>
      <c r="D305" s="287" t="s">
        <v>618</v>
      </c>
      <c r="E305" s="318" t="s">
        <v>619</v>
      </c>
      <c r="F305" s="133"/>
      <c r="G305" s="288">
        <v>7.11</v>
      </c>
      <c r="H305" s="317"/>
      <c r="I305" s="291"/>
      <c r="J305" s="289"/>
    </row>
    <row r="306" spans="2:10" s="295" customFormat="1" ht="13.5">
      <c r="B306" s="294"/>
      <c r="C306" s="294"/>
      <c r="D306" s="287" t="s">
        <v>620</v>
      </c>
      <c r="E306" s="318" t="s">
        <v>621</v>
      </c>
      <c r="F306" s="133"/>
      <c r="G306" s="288">
        <v>2.67</v>
      </c>
      <c r="H306" s="317"/>
      <c r="I306" s="291"/>
      <c r="J306" s="289"/>
    </row>
    <row r="307" spans="2:10" s="295" customFormat="1" ht="13.5">
      <c r="B307" s="294"/>
      <c r="C307" s="294"/>
      <c r="D307" s="287" t="s">
        <v>622</v>
      </c>
      <c r="E307" s="318" t="s">
        <v>623</v>
      </c>
      <c r="F307" s="133"/>
      <c r="G307" s="288">
        <v>5.33</v>
      </c>
      <c r="H307" s="317"/>
      <c r="I307" s="291"/>
      <c r="J307" s="289"/>
    </row>
    <row r="308" spans="2:10" s="295" customFormat="1" ht="13.5">
      <c r="B308" s="294"/>
      <c r="C308" s="294"/>
      <c r="D308" s="287" t="s">
        <v>624</v>
      </c>
      <c r="E308" s="318" t="s">
        <v>625</v>
      </c>
      <c r="F308" s="133"/>
      <c r="G308" s="288">
        <v>7.11</v>
      </c>
      <c r="H308" s="317"/>
      <c r="I308" s="291"/>
      <c r="J308" s="289"/>
    </row>
    <row r="309" spans="2:10" s="295" customFormat="1" ht="13.5">
      <c r="B309" s="294"/>
      <c r="C309" s="294"/>
      <c r="D309" s="287" t="s">
        <v>626</v>
      </c>
      <c r="E309" s="318" t="s">
        <v>627</v>
      </c>
      <c r="F309" s="133"/>
      <c r="G309" s="288">
        <v>2.67</v>
      </c>
      <c r="H309" s="317"/>
      <c r="I309" s="291"/>
      <c r="J309" s="289"/>
    </row>
    <row r="310" spans="2:10" s="295" customFormat="1" ht="5.0999999999999996" customHeight="1">
      <c r="C310" s="294"/>
      <c r="D310" s="292"/>
      <c r="E310" s="167"/>
      <c r="F310" s="168"/>
      <c r="G310" s="291"/>
      <c r="H310" s="169"/>
      <c r="I310" s="291"/>
      <c r="J310" s="289"/>
    </row>
    <row r="311" spans="2:10" s="295" customFormat="1" ht="15" customHeight="1">
      <c r="C311" s="294"/>
      <c r="D311" s="293" t="s">
        <v>976</v>
      </c>
      <c r="E311" s="167"/>
      <c r="F311" s="168"/>
      <c r="G311" s="291"/>
      <c r="H311" s="169"/>
      <c r="I311" s="291"/>
      <c r="J311" s="289"/>
    </row>
    <row r="312" spans="2:10" s="295" customFormat="1" ht="13.5">
      <c r="B312" s="294"/>
      <c r="C312" s="294"/>
      <c r="D312" s="287" t="s">
        <v>322</v>
      </c>
      <c r="E312" s="268" t="s">
        <v>323</v>
      </c>
      <c r="F312" s="133"/>
      <c r="G312" s="288">
        <v>27.11</v>
      </c>
      <c r="H312" s="317"/>
      <c r="I312" s="291"/>
      <c r="J312" s="289"/>
    </row>
    <row r="313" spans="2:10" s="295" customFormat="1" ht="13.5">
      <c r="B313" s="294"/>
      <c r="C313" s="294"/>
      <c r="D313" s="287" t="s">
        <v>324</v>
      </c>
      <c r="E313" s="268" t="s">
        <v>325</v>
      </c>
      <c r="F313" s="133"/>
      <c r="G313" s="288">
        <v>37.78</v>
      </c>
      <c r="H313" s="317"/>
      <c r="I313" s="291"/>
      <c r="J313" s="289"/>
    </row>
    <row r="314" spans="2:10" s="295" customFormat="1" ht="13.5">
      <c r="B314" s="294"/>
      <c r="C314" s="294"/>
      <c r="D314" s="287" t="s">
        <v>326</v>
      </c>
      <c r="E314" s="268" t="s">
        <v>327</v>
      </c>
      <c r="F314" s="133"/>
      <c r="G314" s="288">
        <v>14.22</v>
      </c>
      <c r="H314" s="317"/>
      <c r="I314" s="291"/>
      <c r="J314" s="289"/>
    </row>
    <row r="315" spans="2:10" s="295" customFormat="1" ht="13.5">
      <c r="B315" s="294"/>
      <c r="C315" s="294"/>
      <c r="D315" s="287" t="s">
        <v>328</v>
      </c>
      <c r="E315" s="268" t="s">
        <v>329</v>
      </c>
      <c r="F315" s="133"/>
      <c r="G315" s="288">
        <v>52.89</v>
      </c>
      <c r="H315" s="317"/>
      <c r="I315" s="291"/>
      <c r="J315" s="289"/>
    </row>
    <row r="316" spans="2:10" s="295" customFormat="1" ht="13.5">
      <c r="B316" s="294"/>
      <c r="C316" s="294"/>
      <c r="D316" s="287" t="s">
        <v>330</v>
      </c>
      <c r="E316" s="268" t="s">
        <v>331</v>
      </c>
      <c r="F316" s="133"/>
      <c r="G316" s="288">
        <v>74.22</v>
      </c>
      <c r="H316" s="317"/>
      <c r="I316" s="291"/>
      <c r="J316" s="289"/>
    </row>
    <row r="317" spans="2:10" s="295" customFormat="1" ht="13.5">
      <c r="B317" s="294"/>
      <c r="C317" s="294"/>
      <c r="D317" s="287" t="s">
        <v>332</v>
      </c>
      <c r="E317" s="268" t="s">
        <v>333</v>
      </c>
      <c r="F317" s="133"/>
      <c r="G317" s="288">
        <v>28</v>
      </c>
      <c r="H317" s="317"/>
      <c r="I317" s="291"/>
      <c r="J317" s="289"/>
    </row>
    <row r="318" spans="2:10" s="295" customFormat="1" ht="13.5">
      <c r="B318" s="294"/>
      <c r="C318" s="294"/>
      <c r="D318" s="287" t="s">
        <v>334</v>
      </c>
      <c r="E318" s="268" t="s">
        <v>335</v>
      </c>
      <c r="F318" s="133"/>
      <c r="G318" s="288">
        <v>36.89</v>
      </c>
      <c r="H318" s="317"/>
      <c r="I318" s="291"/>
      <c r="J318" s="289"/>
    </row>
    <row r="319" spans="2:10" s="295" customFormat="1" ht="13.5">
      <c r="B319" s="294"/>
      <c r="C319" s="294"/>
      <c r="D319" s="287" t="s">
        <v>336</v>
      </c>
      <c r="E319" s="268" t="s">
        <v>337</v>
      </c>
      <c r="F319" s="133"/>
      <c r="G319" s="288">
        <v>52</v>
      </c>
      <c r="H319" s="317"/>
      <c r="I319" s="291"/>
      <c r="J319" s="289"/>
    </row>
    <row r="320" spans="2:10" s="295" customFormat="1" ht="13.5">
      <c r="B320" s="294"/>
      <c r="C320" s="294"/>
      <c r="D320" s="287" t="s">
        <v>338</v>
      </c>
      <c r="E320" s="268" t="s">
        <v>339</v>
      </c>
      <c r="F320" s="133"/>
      <c r="G320" s="288">
        <v>19.559999999999999</v>
      </c>
      <c r="H320" s="317"/>
      <c r="I320" s="291"/>
      <c r="J320" s="289"/>
    </row>
    <row r="321" spans="2:10" s="295" customFormat="1" ht="13.5">
      <c r="B321" s="294"/>
      <c r="C321" s="294"/>
      <c r="D321" s="287" t="s">
        <v>340</v>
      </c>
      <c r="E321" s="268" t="s">
        <v>341</v>
      </c>
      <c r="F321" s="133"/>
      <c r="G321" s="288">
        <v>72.89</v>
      </c>
      <c r="H321" s="317"/>
      <c r="I321" s="291"/>
      <c r="J321" s="289"/>
    </row>
    <row r="322" spans="2:10" s="295" customFormat="1" ht="13.5">
      <c r="B322" s="294"/>
      <c r="C322" s="294"/>
      <c r="D322" s="287" t="s">
        <v>342</v>
      </c>
      <c r="E322" s="268" t="s">
        <v>343</v>
      </c>
      <c r="F322" s="133"/>
      <c r="G322" s="288">
        <v>102.22</v>
      </c>
      <c r="H322" s="317"/>
      <c r="I322" s="291"/>
      <c r="J322" s="289"/>
    </row>
    <row r="323" spans="2:10" s="295" customFormat="1" ht="13.5">
      <c r="B323" s="294"/>
      <c r="C323" s="294"/>
      <c r="D323" s="287" t="s">
        <v>344</v>
      </c>
      <c r="E323" s="318" t="s">
        <v>345</v>
      </c>
      <c r="F323" s="133"/>
      <c r="G323" s="288">
        <v>38.67</v>
      </c>
      <c r="H323" s="317"/>
      <c r="I323" s="291"/>
      <c r="J323" s="289"/>
    </row>
    <row r="324" spans="2:10" s="295" customFormat="1" ht="13.5">
      <c r="B324" s="294"/>
      <c r="C324" s="294"/>
      <c r="D324" s="287" t="s">
        <v>628</v>
      </c>
      <c r="E324" s="318" t="s">
        <v>629</v>
      </c>
      <c r="F324" s="133"/>
      <c r="G324" s="288">
        <v>26.22</v>
      </c>
      <c r="H324" s="317"/>
      <c r="I324" s="291"/>
      <c r="J324" s="289"/>
    </row>
    <row r="325" spans="2:10" s="295" customFormat="1" ht="13.5">
      <c r="B325" s="294"/>
      <c r="C325" s="294"/>
      <c r="D325" s="287" t="s">
        <v>630</v>
      </c>
      <c r="E325" s="318" t="s">
        <v>631</v>
      </c>
      <c r="F325" s="133"/>
      <c r="G325" s="288">
        <v>36.44</v>
      </c>
      <c r="H325" s="317"/>
      <c r="I325" s="291"/>
      <c r="J325" s="289"/>
    </row>
    <row r="326" spans="2:10" s="295" customFormat="1" ht="13.5">
      <c r="B326" s="294"/>
      <c r="C326" s="294"/>
      <c r="D326" s="287" t="s">
        <v>632</v>
      </c>
      <c r="E326" s="318" t="s">
        <v>633</v>
      </c>
      <c r="F326" s="133"/>
      <c r="G326" s="288">
        <v>13.78</v>
      </c>
      <c r="H326" s="317"/>
      <c r="I326" s="291"/>
      <c r="J326" s="289"/>
    </row>
    <row r="327" spans="2:10" s="295" customFormat="1" ht="13.5">
      <c r="B327" s="294"/>
      <c r="C327" s="294"/>
      <c r="D327" s="287" t="s">
        <v>634</v>
      </c>
      <c r="E327" s="318" t="s">
        <v>635</v>
      </c>
      <c r="F327" s="133"/>
      <c r="G327" s="288">
        <v>51.11</v>
      </c>
      <c r="H327" s="317"/>
      <c r="I327" s="291"/>
      <c r="J327" s="289"/>
    </row>
    <row r="328" spans="2:10" s="295" customFormat="1" ht="13.5">
      <c r="B328" s="294"/>
      <c r="C328" s="294"/>
      <c r="D328" s="287" t="s">
        <v>636</v>
      </c>
      <c r="E328" s="318" t="s">
        <v>637</v>
      </c>
      <c r="F328" s="133"/>
      <c r="G328" s="288">
        <v>72</v>
      </c>
      <c r="H328" s="317"/>
      <c r="I328" s="291"/>
      <c r="J328" s="289"/>
    </row>
    <row r="329" spans="2:10" s="295" customFormat="1" ht="13.5">
      <c r="B329" s="294"/>
      <c r="C329" s="294"/>
      <c r="D329" s="287" t="s">
        <v>638</v>
      </c>
      <c r="E329" s="318" t="s">
        <v>639</v>
      </c>
      <c r="F329" s="133"/>
      <c r="G329" s="288">
        <v>27.11</v>
      </c>
      <c r="H329" s="317"/>
      <c r="I329" s="291"/>
      <c r="J329" s="289"/>
    </row>
    <row r="330" spans="2:10" s="295" customFormat="1" ht="13.5">
      <c r="B330" s="294"/>
      <c r="C330" s="294"/>
      <c r="D330" s="287" t="s">
        <v>640</v>
      </c>
      <c r="E330" s="318" t="s">
        <v>641</v>
      </c>
      <c r="F330" s="133"/>
      <c r="G330" s="288">
        <v>36</v>
      </c>
      <c r="H330" s="317"/>
      <c r="I330" s="291"/>
      <c r="J330" s="289"/>
    </row>
    <row r="331" spans="2:10" s="295" customFormat="1" ht="13.5">
      <c r="B331" s="294"/>
      <c r="C331" s="294"/>
      <c r="D331" s="287" t="s">
        <v>642</v>
      </c>
      <c r="E331" s="318" t="s">
        <v>643</v>
      </c>
      <c r="F331" s="133"/>
      <c r="G331" s="288">
        <v>50.67</v>
      </c>
      <c r="H331" s="317"/>
      <c r="I331" s="291"/>
      <c r="J331" s="289"/>
    </row>
    <row r="332" spans="2:10" s="295" customFormat="1" ht="13.5">
      <c r="B332" s="294"/>
      <c r="C332" s="294"/>
      <c r="D332" s="287" t="s">
        <v>644</v>
      </c>
      <c r="E332" s="318" t="s">
        <v>645</v>
      </c>
      <c r="F332" s="133"/>
      <c r="G332" s="288">
        <v>19.11</v>
      </c>
      <c r="H332" s="317"/>
      <c r="I332" s="291"/>
      <c r="J332" s="289"/>
    </row>
    <row r="333" spans="2:10" s="295" customFormat="1" ht="13.5">
      <c r="B333" s="294"/>
      <c r="C333" s="294"/>
      <c r="D333" s="287" t="s">
        <v>646</v>
      </c>
      <c r="E333" s="318" t="s">
        <v>647</v>
      </c>
      <c r="F333" s="133"/>
      <c r="G333" s="288">
        <v>71.11</v>
      </c>
      <c r="H333" s="317"/>
      <c r="I333" s="291"/>
      <c r="J333" s="289"/>
    </row>
    <row r="334" spans="2:10" s="295" customFormat="1" ht="13.5">
      <c r="B334" s="294"/>
      <c r="C334" s="294"/>
      <c r="D334" s="287" t="s">
        <v>648</v>
      </c>
      <c r="E334" s="318" t="s">
        <v>649</v>
      </c>
      <c r="F334" s="133"/>
      <c r="G334" s="288">
        <v>100</v>
      </c>
      <c r="H334" s="317"/>
      <c r="I334" s="291"/>
      <c r="J334" s="289"/>
    </row>
    <row r="335" spans="2:10" s="295" customFormat="1" ht="13.5">
      <c r="B335" s="294"/>
      <c r="C335" s="294"/>
      <c r="D335" s="287" t="s">
        <v>650</v>
      </c>
      <c r="E335" s="318" t="s">
        <v>651</v>
      </c>
      <c r="F335" s="133"/>
      <c r="G335" s="288">
        <v>37.78</v>
      </c>
      <c r="H335" s="317"/>
      <c r="I335" s="291"/>
      <c r="J335" s="289"/>
    </row>
    <row r="336" spans="2:10" s="295" customFormat="1" ht="5.0999999999999996" customHeight="1">
      <c r="C336" s="294"/>
      <c r="D336" s="292"/>
      <c r="E336" s="167"/>
      <c r="F336" s="168"/>
      <c r="G336" s="291"/>
      <c r="H336" s="169"/>
      <c r="I336" s="291"/>
      <c r="J336" s="289"/>
    </row>
    <row r="337" spans="2:10" s="295" customFormat="1" ht="15" customHeight="1">
      <c r="C337" s="294"/>
      <c r="D337" s="293" t="s">
        <v>977</v>
      </c>
      <c r="E337" s="167"/>
      <c r="F337" s="168"/>
      <c r="G337" s="291"/>
      <c r="H337" s="169"/>
      <c r="I337" s="291"/>
      <c r="J337" s="289"/>
    </row>
    <row r="338" spans="2:10" s="295" customFormat="1" ht="13.5">
      <c r="B338" s="294"/>
      <c r="C338" s="294"/>
      <c r="D338" s="287" t="s">
        <v>346</v>
      </c>
      <c r="E338" s="318" t="s">
        <v>347</v>
      </c>
      <c r="F338" s="133"/>
      <c r="G338" s="288">
        <v>97.78</v>
      </c>
      <c r="H338" s="317"/>
      <c r="I338" s="291"/>
      <c r="J338" s="289"/>
    </row>
    <row r="339" spans="2:10" s="295" customFormat="1" ht="13.5">
      <c r="B339" s="294"/>
      <c r="C339" s="294"/>
      <c r="D339" s="287" t="s">
        <v>348</v>
      </c>
      <c r="E339" s="318" t="s">
        <v>349</v>
      </c>
      <c r="F339" s="133"/>
      <c r="G339" s="288">
        <v>137.33000000000001</v>
      </c>
      <c r="H339" s="317"/>
      <c r="I339" s="291"/>
      <c r="J339" s="289"/>
    </row>
    <row r="340" spans="2:10" s="295" customFormat="1" ht="13.5">
      <c r="B340" s="294"/>
      <c r="C340" s="294"/>
      <c r="D340" s="287" t="s">
        <v>350</v>
      </c>
      <c r="E340" s="318" t="s">
        <v>351</v>
      </c>
      <c r="F340" s="133"/>
      <c r="G340" s="288">
        <v>52</v>
      </c>
      <c r="H340" s="317"/>
      <c r="I340" s="291"/>
      <c r="J340" s="289"/>
    </row>
    <row r="341" spans="2:10" s="295" customFormat="1" ht="13.5">
      <c r="B341" s="294"/>
      <c r="C341" s="294"/>
      <c r="D341" s="287" t="s">
        <v>352</v>
      </c>
      <c r="E341" s="318" t="s">
        <v>353</v>
      </c>
      <c r="F341" s="133"/>
      <c r="G341" s="288">
        <v>195.11</v>
      </c>
      <c r="H341" s="317"/>
      <c r="I341" s="291"/>
      <c r="J341" s="289"/>
    </row>
    <row r="342" spans="2:10" s="295" customFormat="1" ht="13.5">
      <c r="B342" s="294"/>
      <c r="C342" s="294"/>
      <c r="D342" s="287" t="s">
        <v>354</v>
      </c>
      <c r="E342" s="318" t="s">
        <v>355</v>
      </c>
      <c r="F342" s="133"/>
      <c r="G342" s="288">
        <v>273.77999999999997</v>
      </c>
      <c r="H342" s="317"/>
      <c r="I342" s="291"/>
      <c r="J342" s="289"/>
    </row>
    <row r="343" spans="2:10" s="295" customFormat="1" ht="13.5">
      <c r="B343" s="294"/>
      <c r="C343" s="294"/>
      <c r="D343" s="287" t="s">
        <v>356</v>
      </c>
      <c r="E343" s="318" t="s">
        <v>357</v>
      </c>
      <c r="F343" s="133"/>
      <c r="G343" s="288">
        <v>103.56</v>
      </c>
      <c r="H343" s="317"/>
      <c r="I343" s="291"/>
      <c r="J343" s="289"/>
    </row>
    <row r="344" spans="2:10" s="295" customFormat="1" ht="13.5">
      <c r="B344" s="294"/>
      <c r="C344" s="294"/>
      <c r="D344" s="287" t="s">
        <v>359</v>
      </c>
      <c r="E344" s="318" t="s">
        <v>358</v>
      </c>
      <c r="F344" s="133"/>
      <c r="G344" s="288">
        <v>108</v>
      </c>
      <c r="H344" s="317"/>
      <c r="I344" s="291"/>
      <c r="J344" s="289"/>
    </row>
    <row r="345" spans="2:10" s="295" customFormat="1" ht="13.5">
      <c r="B345" s="294"/>
      <c r="C345" s="294"/>
      <c r="D345" s="287" t="s">
        <v>360</v>
      </c>
      <c r="E345" s="318" t="s">
        <v>361</v>
      </c>
      <c r="F345" s="133"/>
      <c r="G345" s="288">
        <v>151.56</v>
      </c>
      <c r="H345" s="317"/>
      <c r="I345" s="291"/>
      <c r="J345" s="289"/>
    </row>
    <row r="346" spans="2:10" s="295" customFormat="1" ht="13.5">
      <c r="B346" s="294"/>
      <c r="C346" s="294"/>
      <c r="D346" s="287" t="s">
        <v>362</v>
      </c>
      <c r="E346" s="318" t="s">
        <v>363</v>
      </c>
      <c r="F346" s="133"/>
      <c r="G346" s="288">
        <v>57.33</v>
      </c>
      <c r="H346" s="317"/>
      <c r="I346" s="291"/>
      <c r="J346" s="289"/>
    </row>
    <row r="347" spans="2:10" s="295" customFormat="1" ht="13.5">
      <c r="B347" s="294"/>
      <c r="C347" s="294"/>
      <c r="D347" s="287" t="s">
        <v>364</v>
      </c>
      <c r="E347" s="318" t="s">
        <v>365</v>
      </c>
      <c r="F347" s="133"/>
      <c r="G347" s="288">
        <v>215.11</v>
      </c>
      <c r="H347" s="317"/>
      <c r="I347" s="291"/>
      <c r="J347" s="289"/>
    </row>
    <row r="348" spans="2:10" s="295" customFormat="1" ht="13.5">
      <c r="B348" s="294"/>
      <c r="C348" s="294"/>
      <c r="D348" s="287" t="s">
        <v>366</v>
      </c>
      <c r="E348" s="318" t="s">
        <v>367</v>
      </c>
      <c r="F348" s="133"/>
      <c r="G348" s="288">
        <v>301.77999999999997</v>
      </c>
      <c r="H348" s="317"/>
      <c r="I348" s="291"/>
      <c r="J348" s="289"/>
    </row>
    <row r="349" spans="2:10" s="295" customFormat="1" ht="13.5">
      <c r="B349" s="294"/>
      <c r="C349" s="294"/>
      <c r="D349" s="287" t="s">
        <v>368</v>
      </c>
      <c r="E349" s="318" t="s">
        <v>369</v>
      </c>
      <c r="F349" s="133"/>
      <c r="G349" s="288">
        <v>114.22</v>
      </c>
      <c r="H349" s="317"/>
      <c r="I349" s="291"/>
      <c r="J349" s="289"/>
    </row>
    <row r="350" spans="2:10" s="295" customFormat="1" ht="13.5">
      <c r="B350" s="294"/>
      <c r="C350" s="294"/>
      <c r="D350" s="287" t="s">
        <v>652</v>
      </c>
      <c r="E350" s="318" t="s">
        <v>653</v>
      </c>
      <c r="F350" s="133"/>
      <c r="G350" s="288">
        <v>93.78</v>
      </c>
      <c r="H350" s="317"/>
      <c r="I350" s="291"/>
      <c r="J350" s="289"/>
    </row>
    <row r="351" spans="2:10" s="295" customFormat="1" ht="13.5">
      <c r="B351" s="294"/>
      <c r="C351" s="294"/>
      <c r="D351" s="287" t="s">
        <v>654</v>
      </c>
      <c r="E351" s="318" t="s">
        <v>655</v>
      </c>
      <c r="F351" s="133"/>
      <c r="G351" s="288">
        <v>131.56</v>
      </c>
      <c r="H351" s="317"/>
      <c r="I351" s="291"/>
      <c r="J351" s="289"/>
    </row>
    <row r="352" spans="2:10" s="295" customFormat="1" ht="13.5">
      <c r="B352" s="294"/>
      <c r="C352" s="294"/>
      <c r="D352" s="287" t="s">
        <v>656</v>
      </c>
      <c r="E352" s="318" t="s">
        <v>657</v>
      </c>
      <c r="F352" s="133"/>
      <c r="G352" s="288">
        <v>49.78</v>
      </c>
      <c r="H352" s="317"/>
      <c r="I352" s="291"/>
      <c r="J352" s="289"/>
    </row>
    <row r="353" spans="2:10" s="295" customFormat="1" ht="13.5">
      <c r="B353" s="294"/>
      <c r="C353" s="294"/>
      <c r="D353" s="287" t="s">
        <v>658</v>
      </c>
      <c r="E353" s="318" t="s">
        <v>659</v>
      </c>
      <c r="F353" s="133"/>
      <c r="G353" s="288">
        <v>186.67</v>
      </c>
      <c r="H353" s="317"/>
      <c r="I353" s="291"/>
      <c r="J353" s="289"/>
    </row>
    <row r="354" spans="2:10" s="295" customFormat="1" ht="13.5">
      <c r="B354" s="294"/>
      <c r="C354" s="294"/>
      <c r="D354" s="287" t="s">
        <v>660</v>
      </c>
      <c r="E354" s="318" t="s">
        <v>661</v>
      </c>
      <c r="F354" s="133"/>
      <c r="G354" s="288">
        <v>261.77999999999997</v>
      </c>
      <c r="H354" s="317"/>
      <c r="I354" s="291"/>
      <c r="J354" s="289"/>
    </row>
    <row r="355" spans="2:10" s="295" customFormat="1" ht="13.5">
      <c r="B355" s="294"/>
      <c r="C355" s="294"/>
      <c r="D355" s="287" t="s">
        <v>675</v>
      </c>
      <c r="E355" s="318" t="s">
        <v>662</v>
      </c>
      <c r="F355" s="133"/>
      <c r="G355" s="288">
        <v>99.11</v>
      </c>
      <c r="H355" s="317"/>
      <c r="I355" s="291"/>
      <c r="J355" s="289"/>
    </row>
    <row r="356" spans="2:10" s="295" customFormat="1" ht="13.5">
      <c r="B356" s="294"/>
      <c r="C356" s="294"/>
      <c r="D356" s="287" t="s">
        <v>663</v>
      </c>
      <c r="E356" s="318" t="s">
        <v>664</v>
      </c>
      <c r="F356" s="133"/>
      <c r="G356" s="288">
        <v>104</v>
      </c>
      <c r="H356" s="317"/>
      <c r="I356" s="291"/>
      <c r="J356" s="289"/>
    </row>
    <row r="357" spans="2:10" s="295" customFormat="1" ht="13.5">
      <c r="B357" s="294"/>
      <c r="C357" s="294"/>
      <c r="D357" s="287" t="s">
        <v>665</v>
      </c>
      <c r="E357" s="318" t="s">
        <v>666</v>
      </c>
      <c r="F357" s="133"/>
      <c r="G357" s="288">
        <v>145.78</v>
      </c>
      <c r="H357" s="317"/>
      <c r="I357" s="291"/>
      <c r="J357" s="289"/>
    </row>
    <row r="358" spans="2:10" s="295" customFormat="1" ht="13.5">
      <c r="B358" s="294"/>
      <c r="C358" s="294"/>
      <c r="D358" s="287" t="s">
        <v>667</v>
      </c>
      <c r="E358" s="318" t="s">
        <v>668</v>
      </c>
      <c r="F358" s="133"/>
      <c r="G358" s="288">
        <v>55.11</v>
      </c>
      <c r="H358" s="317"/>
      <c r="I358" s="291"/>
      <c r="J358" s="289"/>
    </row>
    <row r="359" spans="2:10" s="295" customFormat="1" ht="13.5">
      <c r="B359" s="294"/>
      <c r="C359" s="294"/>
      <c r="D359" s="287" t="s">
        <v>669</v>
      </c>
      <c r="E359" s="318" t="s">
        <v>670</v>
      </c>
      <c r="F359" s="133"/>
      <c r="G359" s="288">
        <v>206.67</v>
      </c>
      <c r="H359" s="317"/>
      <c r="I359" s="291"/>
      <c r="J359" s="289"/>
    </row>
    <row r="360" spans="2:10" s="295" customFormat="1" ht="13.5">
      <c r="B360" s="294"/>
      <c r="C360" s="294"/>
      <c r="D360" s="287" t="s">
        <v>671</v>
      </c>
      <c r="E360" s="318" t="s">
        <v>672</v>
      </c>
      <c r="F360" s="133"/>
      <c r="G360" s="288">
        <v>290.22000000000003</v>
      </c>
      <c r="H360" s="317"/>
      <c r="I360" s="291"/>
      <c r="J360" s="289"/>
    </row>
    <row r="361" spans="2:10" s="295" customFormat="1" ht="13.5">
      <c r="B361" s="294"/>
      <c r="C361" s="294"/>
      <c r="D361" s="287" t="s">
        <v>673</v>
      </c>
      <c r="E361" s="318" t="s">
        <v>674</v>
      </c>
      <c r="F361" s="133"/>
      <c r="G361" s="288">
        <v>109.78</v>
      </c>
      <c r="H361" s="317"/>
      <c r="I361" s="291"/>
      <c r="J361" s="289"/>
    </row>
    <row r="362" spans="2:10" s="295" customFormat="1" ht="5.0999999999999996" customHeight="1">
      <c r="C362" s="294"/>
      <c r="D362" s="292"/>
      <c r="E362" s="167"/>
      <c r="F362" s="168"/>
      <c r="G362" s="291"/>
      <c r="H362" s="169"/>
      <c r="I362" s="291"/>
      <c r="J362" s="289"/>
    </row>
    <row r="363" spans="2:10" s="295" customFormat="1" ht="15" customHeight="1">
      <c r="C363" s="294"/>
      <c r="D363" s="293" t="s">
        <v>978</v>
      </c>
      <c r="E363" s="167"/>
      <c r="F363" s="168"/>
      <c r="G363" s="291"/>
      <c r="H363" s="169"/>
      <c r="I363" s="291"/>
      <c r="J363" s="289"/>
    </row>
    <row r="364" spans="2:10" s="295" customFormat="1" ht="13.5">
      <c r="B364" s="294"/>
      <c r="C364" s="294"/>
      <c r="D364" s="287" t="s">
        <v>834</v>
      </c>
      <c r="E364" s="318" t="s">
        <v>835</v>
      </c>
      <c r="F364" s="133"/>
      <c r="G364" s="288">
        <v>2500</v>
      </c>
      <c r="H364" s="317"/>
      <c r="I364" s="291"/>
      <c r="J364" s="289"/>
    </row>
    <row r="365" spans="2:10" s="295" customFormat="1" ht="13.5">
      <c r="B365" s="294"/>
      <c r="C365" s="294"/>
      <c r="D365" s="287" t="s">
        <v>836</v>
      </c>
      <c r="E365" s="318" t="s">
        <v>837</v>
      </c>
      <c r="F365" s="133"/>
      <c r="G365" s="288">
        <v>1500</v>
      </c>
      <c r="H365" s="317"/>
      <c r="I365" s="291"/>
      <c r="J365" s="289"/>
    </row>
    <row r="366" spans="2:10" s="295" customFormat="1" ht="13.5">
      <c r="B366" s="294"/>
      <c r="C366" s="294"/>
      <c r="D366" s="287" t="s">
        <v>842</v>
      </c>
      <c r="E366" s="318" t="s">
        <v>838</v>
      </c>
      <c r="F366" s="133"/>
      <c r="G366" s="288">
        <v>1200</v>
      </c>
      <c r="H366" s="317"/>
      <c r="I366" s="291"/>
      <c r="J366" s="289"/>
    </row>
    <row r="367" spans="2:10" s="295" customFormat="1" ht="13.5">
      <c r="B367" s="294"/>
      <c r="C367" s="294"/>
      <c r="D367" s="287" t="s">
        <v>843</v>
      </c>
      <c r="E367" s="318" t="s">
        <v>839</v>
      </c>
      <c r="F367" s="133"/>
      <c r="G367" s="288">
        <v>1500</v>
      </c>
      <c r="H367" s="317"/>
      <c r="I367" s="291"/>
      <c r="J367" s="289"/>
    </row>
    <row r="368" spans="2:10" s="295" customFormat="1" ht="13.5">
      <c r="B368" s="294"/>
      <c r="C368" s="294"/>
      <c r="D368" s="287" t="s">
        <v>844</v>
      </c>
      <c r="E368" s="318" t="s">
        <v>840</v>
      </c>
      <c r="F368" s="133"/>
      <c r="G368" s="288">
        <v>2000</v>
      </c>
      <c r="H368" s="317"/>
      <c r="I368" s="291"/>
      <c r="J368" s="289"/>
    </row>
    <row r="369" spans="2:10" s="295" customFormat="1" ht="13.5">
      <c r="B369" s="294"/>
      <c r="C369" s="294"/>
      <c r="D369" s="287" t="s">
        <v>845</v>
      </c>
      <c r="E369" s="318" t="s">
        <v>841</v>
      </c>
      <c r="F369" s="133"/>
      <c r="G369" s="288">
        <v>4500</v>
      </c>
      <c r="H369" s="317"/>
      <c r="I369" s="291"/>
      <c r="J369" s="289"/>
    </row>
    <row r="370" spans="2:10" s="295" customFormat="1" ht="13.5">
      <c r="B370" s="294"/>
      <c r="C370" s="294"/>
      <c r="D370" s="287" t="s">
        <v>851</v>
      </c>
      <c r="E370" s="318" t="s">
        <v>846</v>
      </c>
      <c r="F370" s="133"/>
      <c r="G370" s="288">
        <v>5500</v>
      </c>
      <c r="H370" s="317"/>
      <c r="I370" s="291"/>
      <c r="J370" s="289"/>
    </row>
    <row r="371" spans="2:10" s="295" customFormat="1" ht="13.5">
      <c r="B371" s="294"/>
      <c r="C371" s="294"/>
      <c r="D371" s="287" t="s">
        <v>852</v>
      </c>
      <c r="E371" s="318" t="s">
        <v>847</v>
      </c>
      <c r="F371" s="133"/>
      <c r="G371" s="288">
        <v>37500</v>
      </c>
      <c r="H371" s="317"/>
      <c r="I371" s="291"/>
      <c r="J371" s="289"/>
    </row>
    <row r="372" spans="2:10" s="295" customFormat="1" ht="13.5">
      <c r="B372" s="294"/>
      <c r="C372" s="294"/>
      <c r="D372" s="287" t="s">
        <v>853</v>
      </c>
      <c r="E372" s="318" t="s">
        <v>848</v>
      </c>
      <c r="F372" s="133"/>
      <c r="G372" s="288">
        <v>20000</v>
      </c>
      <c r="H372" s="317"/>
      <c r="I372" s="291"/>
      <c r="J372" s="289"/>
    </row>
    <row r="373" spans="2:10" s="295" customFormat="1" ht="13.5">
      <c r="B373" s="294"/>
      <c r="C373" s="294"/>
      <c r="D373" s="287" t="s">
        <v>854</v>
      </c>
      <c r="E373" s="318" t="s">
        <v>849</v>
      </c>
      <c r="F373" s="133"/>
      <c r="G373" s="288">
        <v>25000</v>
      </c>
      <c r="H373" s="317"/>
      <c r="I373" s="291"/>
      <c r="J373" s="289"/>
    </row>
    <row r="374" spans="2:10" s="295" customFormat="1" ht="13.5">
      <c r="B374" s="294"/>
      <c r="C374" s="294"/>
      <c r="D374" s="287" t="s">
        <v>855</v>
      </c>
      <c r="E374" s="318" t="s">
        <v>850</v>
      </c>
      <c r="F374" s="133"/>
      <c r="G374" s="288">
        <v>69995</v>
      </c>
      <c r="H374" s="317"/>
      <c r="I374" s="291"/>
      <c r="J374" s="289"/>
    </row>
    <row r="375" spans="2:10" s="295" customFormat="1" ht="13.5">
      <c r="B375" s="294"/>
      <c r="C375" s="294"/>
      <c r="D375" s="287" t="s">
        <v>861</v>
      </c>
      <c r="E375" s="318" t="s">
        <v>856</v>
      </c>
      <c r="F375" s="133"/>
      <c r="G375" s="288">
        <v>5500</v>
      </c>
      <c r="H375" s="317"/>
      <c r="I375" s="291"/>
      <c r="J375" s="289"/>
    </row>
    <row r="376" spans="2:10" s="295" customFormat="1" ht="13.5">
      <c r="B376" s="294"/>
      <c r="C376" s="294"/>
      <c r="D376" s="287" t="s">
        <v>862</v>
      </c>
      <c r="E376" s="318" t="s">
        <v>857</v>
      </c>
      <c r="F376" s="133"/>
      <c r="G376" s="288">
        <v>750</v>
      </c>
      <c r="H376" s="317"/>
      <c r="I376" s="291"/>
      <c r="J376" s="289"/>
    </row>
    <row r="377" spans="2:10" s="295" customFormat="1" ht="13.5">
      <c r="B377" s="294"/>
      <c r="C377" s="294"/>
      <c r="D377" s="287" t="s">
        <v>863</v>
      </c>
      <c r="E377" s="318" t="s">
        <v>858</v>
      </c>
      <c r="F377" s="133"/>
      <c r="G377" s="288">
        <v>1000</v>
      </c>
      <c r="H377" s="317"/>
      <c r="I377" s="291"/>
      <c r="J377" s="289"/>
    </row>
    <row r="378" spans="2:10" s="295" customFormat="1" ht="13.5">
      <c r="B378" s="294"/>
      <c r="C378" s="294"/>
      <c r="D378" s="287" t="s">
        <v>864</v>
      </c>
      <c r="E378" s="318" t="s">
        <v>859</v>
      </c>
      <c r="F378" s="133"/>
      <c r="G378" s="288">
        <v>500</v>
      </c>
      <c r="H378" s="317"/>
      <c r="I378" s="291"/>
      <c r="J378" s="289"/>
    </row>
    <row r="379" spans="2:10" s="295" customFormat="1" ht="13.5">
      <c r="B379" s="294"/>
      <c r="C379" s="294"/>
      <c r="D379" s="287" t="s">
        <v>865</v>
      </c>
      <c r="E379" s="318" t="s">
        <v>860</v>
      </c>
      <c r="F379" s="133"/>
      <c r="G379" s="288">
        <v>500</v>
      </c>
      <c r="H379" s="317"/>
      <c r="I379" s="291"/>
      <c r="J379" s="289"/>
    </row>
    <row r="380" spans="2:10" s="295" customFormat="1" ht="13.5">
      <c r="B380" s="294"/>
      <c r="C380" s="294"/>
      <c r="D380" s="287" t="s">
        <v>872</v>
      </c>
      <c r="E380" s="318" t="s">
        <v>866</v>
      </c>
      <c r="F380" s="133"/>
      <c r="G380" s="288">
        <v>500</v>
      </c>
      <c r="H380" s="317"/>
      <c r="I380" s="291"/>
      <c r="J380" s="289"/>
    </row>
    <row r="381" spans="2:10" s="295" customFormat="1" ht="13.5">
      <c r="B381" s="294"/>
      <c r="C381" s="294"/>
      <c r="D381" s="287" t="s">
        <v>873</v>
      </c>
      <c r="E381" s="318" t="s">
        <v>867</v>
      </c>
      <c r="F381" s="133"/>
      <c r="G381" s="288">
        <v>10000</v>
      </c>
      <c r="H381" s="317"/>
      <c r="I381" s="291"/>
      <c r="J381" s="289"/>
    </row>
    <row r="382" spans="2:10" s="295" customFormat="1" ht="13.5">
      <c r="B382" s="294"/>
      <c r="C382" s="294"/>
      <c r="D382" s="287" t="s">
        <v>874</v>
      </c>
      <c r="E382" s="318" t="s">
        <v>868</v>
      </c>
      <c r="F382" s="133"/>
      <c r="G382" s="288">
        <v>10000</v>
      </c>
      <c r="H382" s="317"/>
      <c r="I382" s="291"/>
      <c r="J382" s="289"/>
    </row>
    <row r="383" spans="2:10" s="295" customFormat="1" ht="13.5">
      <c r="B383" s="294"/>
      <c r="C383" s="294"/>
      <c r="D383" s="287" t="s">
        <v>875</v>
      </c>
      <c r="E383" s="318" t="s">
        <v>869</v>
      </c>
      <c r="F383" s="133"/>
      <c r="G383" s="288">
        <v>1200</v>
      </c>
      <c r="H383" s="317"/>
      <c r="I383" s="291"/>
    </row>
    <row r="384" spans="2:10" s="295" customFormat="1" ht="13.5">
      <c r="B384" s="294"/>
      <c r="C384" s="294"/>
      <c r="D384" s="287" t="s">
        <v>876</v>
      </c>
      <c r="E384" s="318" t="s">
        <v>870</v>
      </c>
      <c r="F384" s="133"/>
      <c r="G384" s="288">
        <v>500</v>
      </c>
      <c r="H384" s="317"/>
      <c r="I384" s="291"/>
      <c r="J384" s="289"/>
    </row>
    <row r="385" spans="2:10" s="295" customFormat="1" ht="13.5">
      <c r="B385" s="294"/>
      <c r="C385" s="294"/>
      <c r="D385" s="287" t="s">
        <v>877</v>
      </c>
      <c r="E385" s="318" t="s">
        <v>871</v>
      </c>
      <c r="F385" s="133"/>
      <c r="G385" s="288">
        <v>500</v>
      </c>
      <c r="H385" s="317"/>
      <c r="I385" s="291"/>
      <c r="J385" s="289"/>
    </row>
    <row r="386" spans="2:10" s="295" customFormat="1" ht="13.5">
      <c r="B386" s="294"/>
      <c r="C386" s="294"/>
      <c r="D386" s="287" t="s">
        <v>879</v>
      </c>
      <c r="E386" s="318" t="s">
        <v>878</v>
      </c>
      <c r="F386" s="133"/>
      <c r="G386" s="288">
        <v>1200</v>
      </c>
      <c r="H386" s="317"/>
      <c r="I386" s="291"/>
      <c r="J386" s="289"/>
    </row>
    <row r="387" spans="2:10" s="295" customFormat="1" ht="13.5">
      <c r="B387" s="294"/>
      <c r="C387" s="294"/>
      <c r="D387" s="287" t="s">
        <v>882</v>
      </c>
      <c r="E387" s="318" t="s">
        <v>880</v>
      </c>
      <c r="F387" s="133"/>
      <c r="G387" s="288">
        <v>2500</v>
      </c>
      <c r="H387" s="317"/>
      <c r="I387" s="291"/>
      <c r="J387" s="289"/>
    </row>
    <row r="388" spans="2:10" s="295" customFormat="1" ht="13.5">
      <c r="B388" s="294"/>
      <c r="C388" s="294"/>
      <c r="D388" s="287" t="s">
        <v>883</v>
      </c>
      <c r="E388" s="318" t="s">
        <v>881</v>
      </c>
      <c r="F388" s="133"/>
      <c r="G388" s="288">
        <v>150</v>
      </c>
      <c r="H388" s="317"/>
      <c r="I388" s="291"/>
      <c r="J388" s="289"/>
    </row>
    <row r="389" spans="2:10" s="295" customFormat="1" ht="13.5">
      <c r="B389" s="294"/>
      <c r="C389" s="294"/>
      <c r="D389" s="287" t="s">
        <v>903</v>
      </c>
      <c r="E389" s="318" t="s">
        <v>884</v>
      </c>
      <c r="F389" s="133"/>
      <c r="G389" s="288">
        <v>1650</v>
      </c>
      <c r="H389" s="317"/>
      <c r="I389" s="291"/>
      <c r="J389" s="289"/>
    </row>
    <row r="390" spans="2:10" s="295" customFormat="1" ht="13.5">
      <c r="B390" s="294"/>
      <c r="C390" s="294"/>
      <c r="D390" s="287" t="s">
        <v>904</v>
      </c>
      <c r="E390" s="318" t="s">
        <v>885</v>
      </c>
      <c r="F390" s="133"/>
      <c r="G390" s="288">
        <v>9900</v>
      </c>
      <c r="H390" s="317"/>
      <c r="I390" s="291"/>
      <c r="J390" s="289"/>
    </row>
    <row r="391" spans="2:10" s="295" customFormat="1" ht="13.5">
      <c r="B391" s="294"/>
      <c r="C391" s="294"/>
      <c r="D391" s="287" t="s">
        <v>905</v>
      </c>
      <c r="E391" s="318" t="s">
        <v>886</v>
      </c>
      <c r="F391" s="133"/>
      <c r="G391" s="288">
        <v>1320</v>
      </c>
      <c r="H391" s="317"/>
      <c r="I391" s="291"/>
      <c r="J391" s="289"/>
    </row>
    <row r="392" spans="2:10" s="295" customFormat="1" ht="13.5">
      <c r="B392" s="294"/>
      <c r="C392" s="294"/>
      <c r="D392" s="287" t="s">
        <v>906</v>
      </c>
      <c r="E392" s="318" t="s">
        <v>887</v>
      </c>
      <c r="F392" s="133"/>
      <c r="G392" s="288">
        <v>1650</v>
      </c>
      <c r="H392" s="317"/>
      <c r="I392" s="291"/>
      <c r="J392" s="289"/>
    </row>
    <row r="393" spans="2:10" s="295" customFormat="1" ht="13.5">
      <c r="B393" s="294"/>
      <c r="C393" s="294"/>
      <c r="D393" s="287" t="s">
        <v>907</v>
      </c>
      <c r="E393" s="318" t="s">
        <v>888</v>
      </c>
      <c r="F393" s="133"/>
      <c r="G393" s="288">
        <v>9900</v>
      </c>
      <c r="H393" s="317"/>
      <c r="I393" s="291"/>
      <c r="J393" s="289"/>
    </row>
    <row r="394" spans="2:10" s="295" customFormat="1" ht="13.5">
      <c r="B394" s="294"/>
      <c r="C394" s="294"/>
      <c r="D394" s="287" t="s">
        <v>908</v>
      </c>
      <c r="E394" s="318" t="s">
        <v>889</v>
      </c>
      <c r="F394" s="133"/>
      <c r="G394" s="288">
        <v>1320</v>
      </c>
      <c r="H394" s="317"/>
      <c r="I394" s="291"/>
      <c r="J394" s="289"/>
    </row>
    <row r="395" spans="2:10" s="295" customFormat="1" ht="13.5">
      <c r="B395" s="294"/>
      <c r="C395" s="294"/>
      <c r="D395" s="287" t="s">
        <v>909</v>
      </c>
      <c r="E395" s="318" t="s">
        <v>890</v>
      </c>
      <c r="F395" s="133"/>
      <c r="G395" s="288">
        <v>895</v>
      </c>
      <c r="H395" s="317"/>
      <c r="I395" s="291"/>
      <c r="J395" s="289"/>
    </row>
    <row r="396" spans="2:10" s="295" customFormat="1" ht="13.5">
      <c r="B396" s="294"/>
      <c r="C396" s="294"/>
      <c r="D396" s="287" t="s">
        <v>910</v>
      </c>
      <c r="E396" s="318" t="s">
        <v>891</v>
      </c>
      <c r="F396" s="133"/>
      <c r="G396" s="288">
        <v>5370</v>
      </c>
      <c r="H396" s="317"/>
      <c r="I396" s="291"/>
      <c r="J396" s="289"/>
    </row>
    <row r="397" spans="2:10" s="295" customFormat="1" ht="13.5">
      <c r="B397" s="294"/>
      <c r="C397" s="294"/>
      <c r="D397" s="287" t="s">
        <v>911</v>
      </c>
      <c r="E397" s="318" t="s">
        <v>892</v>
      </c>
      <c r="F397" s="133"/>
      <c r="G397" s="288">
        <v>716</v>
      </c>
      <c r="H397" s="317"/>
      <c r="I397" s="291"/>
      <c r="J397" s="289"/>
    </row>
    <row r="398" spans="2:10" s="295" customFormat="1" ht="13.5">
      <c r="B398" s="294"/>
      <c r="C398" s="294"/>
      <c r="D398" s="287" t="s">
        <v>919</v>
      </c>
      <c r="E398" s="318" t="s">
        <v>893</v>
      </c>
      <c r="F398" s="133"/>
      <c r="G398" s="288">
        <v>2800</v>
      </c>
      <c r="H398" s="317"/>
      <c r="I398" s="291"/>
      <c r="J398" s="289"/>
    </row>
    <row r="399" spans="2:10" s="295" customFormat="1" ht="13.5">
      <c r="B399" s="294"/>
      <c r="C399" s="294"/>
      <c r="D399" s="287" t="s">
        <v>912</v>
      </c>
      <c r="E399" s="318" t="s">
        <v>894</v>
      </c>
      <c r="F399" s="133"/>
      <c r="G399" s="288">
        <v>16800</v>
      </c>
      <c r="H399" s="317"/>
      <c r="I399" s="291"/>
      <c r="J399" s="289"/>
    </row>
    <row r="400" spans="2:10" s="295" customFormat="1" ht="13.5">
      <c r="B400" s="294"/>
      <c r="C400" s="294"/>
      <c r="D400" s="287" t="s">
        <v>913</v>
      </c>
      <c r="E400" s="318" t="s">
        <v>895</v>
      </c>
      <c r="F400" s="133"/>
      <c r="G400" s="288">
        <v>2240</v>
      </c>
      <c r="H400" s="317"/>
      <c r="I400" s="291"/>
      <c r="J400" s="289"/>
    </row>
    <row r="401" spans="2:10" s="295" customFormat="1" ht="13.5">
      <c r="B401" s="294"/>
      <c r="C401" s="294"/>
      <c r="D401" s="287" t="s">
        <v>914</v>
      </c>
      <c r="E401" s="318" t="s">
        <v>896</v>
      </c>
      <c r="F401" s="133"/>
      <c r="G401" s="288">
        <v>150</v>
      </c>
      <c r="H401" s="317"/>
      <c r="I401" s="291"/>
      <c r="J401" s="289"/>
    </row>
    <row r="402" spans="2:10" s="295" customFormat="1" ht="13.5">
      <c r="B402" s="294"/>
      <c r="C402" s="294"/>
      <c r="D402" s="287" t="s">
        <v>915</v>
      </c>
      <c r="E402" s="318" t="s">
        <v>897</v>
      </c>
      <c r="F402" s="133"/>
      <c r="G402" s="288">
        <v>200</v>
      </c>
      <c r="H402" s="317"/>
      <c r="I402" s="291"/>
      <c r="J402" s="289"/>
    </row>
    <row r="403" spans="2:10" s="295" customFormat="1" ht="13.5">
      <c r="B403" s="294"/>
      <c r="C403" s="294"/>
      <c r="D403" s="287" t="s">
        <v>916</v>
      </c>
      <c r="E403" s="318" t="s">
        <v>898</v>
      </c>
      <c r="F403" s="133"/>
      <c r="G403" s="288">
        <v>250</v>
      </c>
      <c r="H403" s="317"/>
      <c r="I403" s="291"/>
      <c r="J403" s="289"/>
    </row>
    <row r="404" spans="2:10" s="295" customFormat="1" ht="13.5">
      <c r="B404" s="294"/>
      <c r="C404" s="294"/>
      <c r="D404" s="287" t="s">
        <v>920</v>
      </c>
      <c r="E404" s="318" t="s">
        <v>899</v>
      </c>
      <c r="F404" s="133"/>
      <c r="G404" s="288">
        <v>2000</v>
      </c>
      <c r="H404" s="317"/>
      <c r="I404" s="291"/>
      <c r="J404" s="289"/>
    </row>
    <row r="405" spans="2:10" s="295" customFormat="1" ht="13.5">
      <c r="B405" s="294"/>
      <c r="C405" s="294"/>
      <c r="D405" s="287" t="s">
        <v>917</v>
      </c>
      <c r="E405" s="318" t="s">
        <v>900</v>
      </c>
      <c r="F405" s="133"/>
      <c r="G405" s="288">
        <v>1000</v>
      </c>
      <c r="H405" s="317"/>
      <c r="I405" s="291"/>
      <c r="J405" s="289"/>
    </row>
    <row r="406" spans="2:10" s="295" customFormat="1" ht="13.5">
      <c r="B406" s="294"/>
      <c r="C406" s="294"/>
      <c r="D406" s="287" t="s">
        <v>918</v>
      </c>
      <c r="E406" s="318" t="s">
        <v>901</v>
      </c>
      <c r="F406" s="133"/>
      <c r="G406" s="288">
        <v>1000</v>
      </c>
      <c r="H406" s="317"/>
      <c r="I406" s="291"/>
      <c r="J406" s="289"/>
    </row>
    <row r="407" spans="2:10" s="295" customFormat="1" ht="13.5">
      <c r="B407" s="294"/>
      <c r="C407" s="294"/>
      <c r="D407" s="287" t="s">
        <v>921</v>
      </c>
      <c r="E407" s="318" t="s">
        <v>902</v>
      </c>
      <c r="F407" s="133"/>
      <c r="G407" s="288">
        <v>2000</v>
      </c>
      <c r="H407" s="317"/>
      <c r="I407" s="291"/>
      <c r="J407" s="289"/>
    </row>
    <row r="408" spans="2:10" s="295" customFormat="1" ht="13.5">
      <c r="B408" s="294"/>
      <c r="C408" s="294"/>
      <c r="D408" s="287" t="s">
        <v>939</v>
      </c>
      <c r="E408" s="318" t="s">
        <v>922</v>
      </c>
      <c r="F408" s="133"/>
      <c r="G408" s="288">
        <v>1000</v>
      </c>
      <c r="H408" s="317"/>
      <c r="I408" s="291"/>
      <c r="J408" s="289"/>
    </row>
    <row r="409" spans="2:10" s="295" customFormat="1" ht="13.5">
      <c r="B409" s="294"/>
      <c r="C409" s="294"/>
      <c r="D409" s="287" t="s">
        <v>940</v>
      </c>
      <c r="E409" s="318" t="s">
        <v>923</v>
      </c>
      <c r="F409" s="133"/>
      <c r="G409" s="288">
        <v>1000</v>
      </c>
      <c r="H409" s="317"/>
      <c r="I409" s="291"/>
      <c r="J409" s="289"/>
    </row>
    <row r="410" spans="2:10" s="295" customFormat="1" ht="13.5">
      <c r="B410" s="294"/>
      <c r="C410" s="294"/>
      <c r="D410" s="287" t="s">
        <v>941</v>
      </c>
      <c r="E410" s="318" t="s">
        <v>924</v>
      </c>
      <c r="F410" s="133"/>
      <c r="G410" s="288">
        <v>1000</v>
      </c>
      <c r="H410" s="317"/>
      <c r="I410" s="291"/>
      <c r="J410" s="289"/>
    </row>
    <row r="411" spans="2:10" s="295" customFormat="1" ht="13.5">
      <c r="B411" s="294"/>
      <c r="C411" s="294"/>
      <c r="D411" s="287" t="s">
        <v>942</v>
      </c>
      <c r="E411" s="318" t="s">
        <v>925</v>
      </c>
      <c r="F411" s="133"/>
      <c r="G411" s="288">
        <v>1000</v>
      </c>
      <c r="H411" s="317"/>
      <c r="I411" s="291"/>
      <c r="J411" s="289"/>
    </row>
    <row r="412" spans="2:10" s="295" customFormat="1" ht="13.5">
      <c r="B412" s="294"/>
      <c r="C412" s="294"/>
      <c r="D412" s="287" t="s">
        <v>954</v>
      </c>
      <c r="E412" s="318" t="s">
        <v>926</v>
      </c>
      <c r="F412" s="133"/>
      <c r="G412" s="288">
        <v>2500</v>
      </c>
      <c r="H412" s="317"/>
      <c r="I412" s="291"/>
      <c r="J412" s="289"/>
    </row>
    <row r="413" spans="2:10" s="295" customFormat="1" ht="13.5">
      <c r="B413" s="294"/>
      <c r="C413" s="294"/>
      <c r="D413" s="287" t="s">
        <v>955</v>
      </c>
      <c r="E413" s="318" t="s">
        <v>927</v>
      </c>
      <c r="F413" s="133"/>
      <c r="G413" s="288">
        <v>15000</v>
      </c>
      <c r="H413" s="317"/>
      <c r="I413" s="291"/>
      <c r="J413" s="289"/>
    </row>
    <row r="414" spans="2:10" s="295" customFormat="1" ht="13.5">
      <c r="B414" s="294"/>
      <c r="C414" s="294"/>
      <c r="D414" s="287" t="s">
        <v>943</v>
      </c>
      <c r="E414" s="318" t="s">
        <v>928</v>
      </c>
      <c r="F414" s="133"/>
      <c r="G414" s="288">
        <v>2500</v>
      </c>
      <c r="H414" s="317"/>
      <c r="I414" s="291"/>
      <c r="J414" s="289"/>
    </row>
    <row r="415" spans="2:10" s="295" customFormat="1" ht="13.5">
      <c r="B415" s="294"/>
      <c r="C415" s="294"/>
      <c r="D415" s="287" t="s">
        <v>944</v>
      </c>
      <c r="E415" s="318" t="s">
        <v>929</v>
      </c>
      <c r="F415" s="133"/>
      <c r="G415" s="288">
        <v>1000</v>
      </c>
      <c r="H415" s="317"/>
      <c r="I415" s="291"/>
      <c r="J415" s="289"/>
    </row>
    <row r="416" spans="2:10" s="295" customFormat="1" ht="13.5">
      <c r="B416" s="294"/>
      <c r="C416" s="294"/>
      <c r="D416" s="287" t="s">
        <v>953</v>
      </c>
      <c r="E416" s="318" t="s">
        <v>930</v>
      </c>
      <c r="F416" s="133"/>
      <c r="G416" s="288">
        <v>1200</v>
      </c>
      <c r="H416" s="317"/>
      <c r="I416" s="291"/>
      <c r="J416" s="289"/>
    </row>
    <row r="417" spans="2:11" s="295" customFormat="1" ht="13.5">
      <c r="B417" s="294"/>
      <c r="C417" s="294"/>
      <c r="D417" s="287" t="s">
        <v>952</v>
      </c>
      <c r="E417" s="318" t="s">
        <v>931</v>
      </c>
      <c r="F417" s="133"/>
      <c r="G417" s="288">
        <v>5000</v>
      </c>
      <c r="H417" s="317"/>
      <c r="I417" s="291"/>
      <c r="J417" s="289"/>
    </row>
    <row r="418" spans="2:11" s="295" customFormat="1" ht="13.5">
      <c r="B418" s="294"/>
      <c r="C418" s="294"/>
      <c r="D418" s="287" t="s">
        <v>951</v>
      </c>
      <c r="E418" s="318" t="s">
        <v>932</v>
      </c>
      <c r="F418" s="133"/>
      <c r="G418" s="288">
        <v>10000</v>
      </c>
      <c r="H418" s="317"/>
      <c r="I418" s="291"/>
      <c r="J418" s="289"/>
    </row>
    <row r="419" spans="2:11" s="295" customFormat="1" ht="13.5">
      <c r="B419" s="294"/>
      <c r="C419" s="294"/>
      <c r="D419" s="287" t="s">
        <v>950</v>
      </c>
      <c r="E419" s="318" t="s">
        <v>933</v>
      </c>
      <c r="F419" s="133"/>
      <c r="G419" s="288">
        <v>1000</v>
      </c>
      <c r="H419" s="317"/>
      <c r="I419" s="291"/>
      <c r="J419" s="289"/>
    </row>
    <row r="420" spans="2:11" s="295" customFormat="1" ht="13.5">
      <c r="B420" s="294"/>
      <c r="C420" s="294"/>
      <c r="D420" s="287" t="s">
        <v>945</v>
      </c>
      <c r="E420" s="318" t="s">
        <v>934</v>
      </c>
      <c r="F420" s="133"/>
      <c r="G420" s="288">
        <v>610</v>
      </c>
      <c r="H420" s="317"/>
      <c r="I420" s="291"/>
      <c r="J420" s="289"/>
    </row>
    <row r="421" spans="2:11" s="295" customFormat="1" ht="13.5">
      <c r="B421" s="294"/>
      <c r="C421" s="294"/>
      <c r="D421" s="287" t="s">
        <v>946</v>
      </c>
      <c r="E421" s="318" t="s">
        <v>935</v>
      </c>
      <c r="F421" s="133"/>
      <c r="G421" s="288">
        <v>500</v>
      </c>
      <c r="H421" s="317"/>
      <c r="I421" s="291"/>
      <c r="J421" s="289"/>
    </row>
    <row r="422" spans="2:11" s="295" customFormat="1" ht="13.5">
      <c r="B422" s="294"/>
      <c r="C422" s="294"/>
      <c r="D422" s="287" t="s">
        <v>947</v>
      </c>
      <c r="E422" s="318" t="s">
        <v>936</v>
      </c>
      <c r="F422" s="133"/>
      <c r="G422" s="288">
        <v>1200</v>
      </c>
      <c r="H422" s="317"/>
      <c r="I422" s="291"/>
      <c r="J422" s="289"/>
    </row>
    <row r="423" spans="2:11" s="295" customFormat="1" ht="13.5">
      <c r="B423" s="294"/>
      <c r="C423" s="294"/>
      <c r="D423" s="287" t="s">
        <v>948</v>
      </c>
      <c r="E423" s="318" t="s">
        <v>937</v>
      </c>
      <c r="F423" s="133"/>
      <c r="G423" s="288">
        <v>1800</v>
      </c>
      <c r="H423" s="317"/>
      <c r="I423" s="291"/>
      <c r="J423" s="289"/>
    </row>
    <row r="424" spans="2:11" s="295" customFormat="1" ht="13.5">
      <c r="B424" s="294"/>
      <c r="C424" s="294"/>
      <c r="D424" s="287" t="s">
        <v>949</v>
      </c>
      <c r="E424" s="318" t="s">
        <v>938</v>
      </c>
      <c r="F424" s="133"/>
      <c r="G424" s="288">
        <v>2500</v>
      </c>
      <c r="H424" s="317"/>
      <c r="I424" s="291"/>
      <c r="J424" s="289"/>
    </row>
    <row r="425" spans="2:11" ht="12.95" customHeight="1" thickBot="1">
      <c r="B425" s="272"/>
      <c r="D425" s="150"/>
      <c r="E425" s="113"/>
      <c r="F425" s="113"/>
      <c r="G425" s="109"/>
      <c r="H425" s="111"/>
      <c r="I425" s="136"/>
      <c r="J425" s="134"/>
      <c r="K425" s="134"/>
    </row>
    <row r="426" spans="2:11" ht="12.95" customHeight="1">
      <c r="B426" s="272"/>
      <c r="G426" s="155"/>
      <c r="H426" s="155"/>
      <c r="I426" s="156"/>
      <c r="J426" s="134"/>
      <c r="K426" s="134"/>
    </row>
    <row r="427" spans="2:11" ht="12.95" customHeight="1">
      <c r="B427" s="272"/>
      <c r="G427" s="155"/>
      <c r="H427" s="155"/>
      <c r="I427" s="156"/>
      <c r="J427" s="134"/>
      <c r="K427" s="134"/>
    </row>
    <row r="428" spans="2:11" ht="12.95" customHeight="1" thickBot="1">
      <c r="B428" s="272"/>
      <c r="J428" s="134"/>
      <c r="K428" s="134"/>
    </row>
    <row r="429" spans="2:11" ht="21" customHeight="1" thickBot="1">
      <c r="B429" s="272"/>
      <c r="D429" s="494" t="s">
        <v>959</v>
      </c>
      <c r="E429" s="495"/>
      <c r="F429" s="495"/>
      <c r="G429" s="495"/>
      <c r="H429" s="496"/>
      <c r="I429" s="123"/>
      <c r="J429" s="134"/>
      <c r="K429" s="134"/>
    </row>
    <row r="430" spans="2:11" ht="12.95" customHeight="1" thickBot="1">
      <c r="B430" s="272"/>
      <c r="D430" s="170" t="s">
        <v>13</v>
      </c>
      <c r="E430" s="171" t="s">
        <v>14</v>
      </c>
      <c r="F430" s="172" t="s">
        <v>20</v>
      </c>
      <c r="G430" s="164" t="s">
        <v>15</v>
      </c>
      <c r="H430" s="173"/>
      <c r="I430" s="125"/>
    </row>
    <row r="431" spans="2:11" ht="5.0999999999999996" customHeight="1">
      <c r="B431" s="272"/>
      <c r="D431" s="190"/>
      <c r="E431" s="185"/>
      <c r="F431" s="185"/>
      <c r="G431" s="185"/>
      <c r="H431" s="186"/>
      <c r="I431" s="141"/>
      <c r="J431" s="134"/>
      <c r="K431" s="134"/>
    </row>
    <row r="432" spans="2:11" ht="12.95" customHeight="1">
      <c r="B432" s="272"/>
      <c r="D432" s="192" t="s">
        <v>44</v>
      </c>
      <c r="E432" s="185"/>
      <c r="F432" s="185"/>
      <c r="G432" s="185"/>
      <c r="H432" s="186"/>
      <c r="I432" s="141"/>
      <c r="J432" s="134"/>
      <c r="K432" s="134"/>
    </row>
    <row r="433" spans="2:11" s="135" customFormat="1" ht="5.0999999999999996" customHeight="1">
      <c r="B433" s="272"/>
      <c r="C433" s="132"/>
      <c r="D433" s="166"/>
      <c r="E433" s="167"/>
      <c r="F433" s="168"/>
      <c r="G433" s="165"/>
      <c r="H433" s="169"/>
      <c r="I433" s="127"/>
    </row>
    <row r="434" spans="2:11" s="296" customFormat="1" ht="15" customHeight="1">
      <c r="B434" s="295"/>
      <c r="C434" s="294"/>
      <c r="D434" s="319" t="s">
        <v>956</v>
      </c>
      <c r="E434" s="167"/>
      <c r="F434" s="168"/>
      <c r="G434" s="291"/>
      <c r="H434" s="169"/>
      <c r="I434" s="291"/>
    </row>
    <row r="435" spans="2:11" s="295" customFormat="1" ht="12.95" customHeight="1">
      <c r="B435" s="294"/>
      <c r="C435" s="294"/>
      <c r="D435" s="174" t="s">
        <v>676</v>
      </c>
      <c r="E435" s="175" t="s">
        <v>677</v>
      </c>
      <c r="F435" s="183"/>
      <c r="G435" s="195">
        <v>38.67</v>
      </c>
      <c r="H435" s="184"/>
      <c r="I435" s="291"/>
    </row>
    <row r="436" spans="2:11" s="295" customFormat="1" ht="12.95" customHeight="1">
      <c r="B436" s="294"/>
      <c r="C436" s="294"/>
      <c r="D436" s="174" t="s">
        <v>678</v>
      </c>
      <c r="E436" s="179" t="s">
        <v>679</v>
      </c>
      <c r="F436" s="188"/>
      <c r="G436" s="176">
        <v>44.44</v>
      </c>
      <c r="H436" s="177"/>
      <c r="I436" s="291"/>
      <c r="J436" s="297"/>
    </row>
    <row r="437" spans="2:11" s="295" customFormat="1" ht="12.95" customHeight="1">
      <c r="B437" s="294"/>
      <c r="C437" s="294"/>
      <c r="D437" s="178" t="s">
        <v>681</v>
      </c>
      <c r="E437" s="179" t="s">
        <v>680</v>
      </c>
      <c r="F437" s="180"/>
      <c r="G437" s="176">
        <v>18</v>
      </c>
      <c r="H437" s="177"/>
      <c r="I437" s="291"/>
      <c r="J437" s="297"/>
    </row>
    <row r="438" spans="2:11" s="295" customFormat="1" ht="12.95" customHeight="1">
      <c r="B438" s="294"/>
      <c r="C438" s="294"/>
      <c r="D438" s="178" t="s">
        <v>682</v>
      </c>
      <c r="E438" s="175" t="s">
        <v>683</v>
      </c>
      <c r="F438" s="181"/>
      <c r="G438" s="182">
        <v>36.22</v>
      </c>
      <c r="H438" s="177"/>
      <c r="I438" s="291"/>
    </row>
    <row r="439" spans="2:11" s="295" customFormat="1" ht="12.95" customHeight="1">
      <c r="B439" s="294"/>
      <c r="C439" s="294"/>
      <c r="D439" s="178" t="s">
        <v>684</v>
      </c>
      <c r="E439" s="179" t="s">
        <v>685</v>
      </c>
      <c r="F439" s="188"/>
      <c r="G439" s="176">
        <v>18</v>
      </c>
      <c r="H439" s="177"/>
      <c r="I439" s="291"/>
    </row>
    <row r="440" spans="2:11" s="295" customFormat="1" ht="12.95" customHeight="1">
      <c r="B440" s="294"/>
      <c r="C440" s="294"/>
      <c r="D440" s="178" t="s">
        <v>686</v>
      </c>
      <c r="E440" s="179" t="s">
        <v>687</v>
      </c>
      <c r="F440" s="188"/>
      <c r="G440" s="176">
        <v>36.22</v>
      </c>
      <c r="H440" s="177"/>
      <c r="I440" s="291"/>
      <c r="J440" s="297"/>
    </row>
    <row r="441" spans="2:11" s="295" customFormat="1" ht="12.95" customHeight="1">
      <c r="B441" s="294"/>
      <c r="C441" s="294"/>
      <c r="D441" s="178" t="s">
        <v>688</v>
      </c>
      <c r="E441" s="179" t="s">
        <v>689</v>
      </c>
      <c r="F441" s="180"/>
      <c r="G441" s="176">
        <v>12.67</v>
      </c>
      <c r="H441" s="177"/>
      <c r="I441" s="291"/>
      <c r="J441" s="297"/>
    </row>
    <row r="442" spans="2:11" s="295" customFormat="1" ht="12.95" customHeight="1">
      <c r="B442" s="294"/>
      <c r="C442" s="294"/>
      <c r="D442" s="178" t="s">
        <v>690</v>
      </c>
      <c r="E442" s="175" t="s">
        <v>691</v>
      </c>
      <c r="F442" s="181"/>
      <c r="G442" s="182">
        <v>25.33</v>
      </c>
      <c r="H442" s="177"/>
      <c r="I442" s="291"/>
    </row>
    <row r="443" spans="2:11" s="295" customFormat="1" ht="12.95" customHeight="1">
      <c r="B443" s="294"/>
      <c r="C443" s="294"/>
      <c r="D443" s="178" t="s">
        <v>692</v>
      </c>
      <c r="E443" s="179" t="s">
        <v>693</v>
      </c>
      <c r="F443" s="188"/>
      <c r="G443" s="176">
        <v>12.67</v>
      </c>
      <c r="H443" s="177"/>
      <c r="I443" s="291"/>
    </row>
    <row r="444" spans="2:11" s="295" customFormat="1" ht="12.95" customHeight="1">
      <c r="B444" s="294"/>
      <c r="C444" s="294"/>
      <c r="D444" s="178" t="s">
        <v>694</v>
      </c>
      <c r="E444" s="179" t="s">
        <v>695</v>
      </c>
      <c r="F444" s="189"/>
      <c r="G444" s="176">
        <v>25.33</v>
      </c>
      <c r="H444" s="177"/>
      <c r="I444" s="291"/>
      <c r="J444" s="297"/>
      <c r="K444" s="297"/>
    </row>
    <row r="445" spans="2:11" s="295" customFormat="1" ht="12.95" customHeight="1">
      <c r="B445" s="294"/>
      <c r="C445" s="294"/>
      <c r="D445" s="178" t="s">
        <v>696</v>
      </c>
      <c r="E445" s="175" t="s">
        <v>697</v>
      </c>
      <c r="F445" s="183"/>
      <c r="G445" s="195">
        <v>4.8899999999999997</v>
      </c>
      <c r="H445" s="184"/>
      <c r="I445" s="291"/>
    </row>
    <row r="446" spans="2:11" s="295" customFormat="1" ht="12.95" customHeight="1">
      <c r="B446" s="294"/>
      <c r="C446" s="294"/>
      <c r="D446" s="178" t="s">
        <v>698</v>
      </c>
      <c r="E446" s="179" t="s">
        <v>699</v>
      </c>
      <c r="F446" s="188"/>
      <c r="G446" s="176">
        <v>9.7799999999999994</v>
      </c>
      <c r="H446" s="177"/>
      <c r="I446" s="291"/>
      <c r="J446" s="297"/>
    </row>
    <row r="447" spans="2:11" s="295" customFormat="1" ht="12.95" customHeight="1">
      <c r="B447" s="294"/>
      <c r="C447" s="294"/>
      <c r="D447" s="178" t="s">
        <v>700</v>
      </c>
      <c r="E447" s="179" t="s">
        <v>701</v>
      </c>
      <c r="F447" s="180"/>
      <c r="G447" s="176">
        <v>4.8899999999999997</v>
      </c>
      <c r="H447" s="177"/>
      <c r="I447" s="291"/>
      <c r="J447" s="297"/>
    </row>
    <row r="448" spans="2:11" s="295" customFormat="1" ht="12.95" customHeight="1">
      <c r="B448" s="294"/>
      <c r="C448" s="294"/>
      <c r="D448" s="178" t="s">
        <v>702</v>
      </c>
      <c r="E448" s="175" t="s">
        <v>703</v>
      </c>
      <c r="F448" s="181"/>
      <c r="G448" s="182">
        <v>9.7799999999999994</v>
      </c>
      <c r="H448" s="177"/>
      <c r="I448" s="291"/>
    </row>
    <row r="449" spans="2:11" s="295" customFormat="1" ht="12.95" customHeight="1">
      <c r="B449" s="294"/>
      <c r="C449" s="294"/>
      <c r="D449" s="178" t="s">
        <v>704</v>
      </c>
      <c r="E449" s="179" t="s">
        <v>705</v>
      </c>
      <c r="F449" s="188"/>
      <c r="G449" s="176">
        <v>30.89</v>
      </c>
      <c r="H449" s="177"/>
      <c r="I449" s="291"/>
    </row>
    <row r="450" spans="2:11" s="295" customFormat="1" ht="12.95" customHeight="1">
      <c r="B450" s="294"/>
      <c r="C450" s="294"/>
      <c r="D450" s="178" t="s">
        <v>706</v>
      </c>
      <c r="E450" s="179" t="s">
        <v>707</v>
      </c>
      <c r="F450" s="189"/>
      <c r="G450" s="176">
        <v>61.56</v>
      </c>
      <c r="H450" s="177"/>
      <c r="I450" s="291"/>
      <c r="J450" s="297"/>
      <c r="K450" s="297"/>
    </row>
    <row r="451" spans="2:11" s="295" customFormat="1" ht="12.95" customHeight="1">
      <c r="B451" s="294"/>
      <c r="C451" s="294"/>
      <c r="D451" s="178" t="s">
        <v>708</v>
      </c>
      <c r="E451" s="175" t="s">
        <v>709</v>
      </c>
      <c r="F451" s="183"/>
      <c r="G451" s="195">
        <v>30.89</v>
      </c>
      <c r="H451" s="184"/>
      <c r="I451" s="291"/>
    </row>
    <row r="452" spans="2:11" s="295" customFormat="1" ht="12.95" customHeight="1">
      <c r="B452" s="294"/>
      <c r="C452" s="294"/>
      <c r="D452" s="178" t="s">
        <v>710</v>
      </c>
      <c r="E452" s="179" t="s">
        <v>711</v>
      </c>
      <c r="F452" s="188"/>
      <c r="G452" s="176">
        <v>61.56</v>
      </c>
      <c r="H452" s="177"/>
      <c r="I452" s="291"/>
      <c r="J452" s="297"/>
    </row>
    <row r="453" spans="2:11" s="295" customFormat="1" ht="12.95" customHeight="1">
      <c r="B453" s="294"/>
      <c r="C453" s="294"/>
      <c r="D453" s="174" t="s">
        <v>712</v>
      </c>
      <c r="E453" s="179" t="s">
        <v>713</v>
      </c>
      <c r="F453" s="180"/>
      <c r="G453" s="176">
        <v>26</v>
      </c>
      <c r="H453" s="177"/>
      <c r="I453" s="291"/>
      <c r="J453" s="297"/>
    </row>
    <row r="454" spans="2:11" s="295" customFormat="1" ht="12.95" customHeight="1">
      <c r="B454" s="294"/>
      <c r="C454" s="294"/>
      <c r="D454" s="174" t="s">
        <v>714</v>
      </c>
      <c r="E454" s="175" t="s">
        <v>715</v>
      </c>
      <c r="F454" s="181"/>
      <c r="G454" s="182">
        <v>31.78</v>
      </c>
      <c r="H454" s="177"/>
      <c r="I454" s="291"/>
    </row>
    <row r="455" spans="2:11" s="295" customFormat="1" ht="12.95" customHeight="1">
      <c r="B455" s="294"/>
      <c r="C455" s="294"/>
      <c r="D455" s="178" t="s">
        <v>716</v>
      </c>
      <c r="E455" s="179" t="s">
        <v>717</v>
      </c>
      <c r="F455" s="188"/>
      <c r="G455" s="176">
        <v>15.56</v>
      </c>
      <c r="H455" s="177"/>
      <c r="I455" s="291"/>
    </row>
    <row r="456" spans="2:11" s="295" customFormat="1" ht="12.95" customHeight="1">
      <c r="B456" s="294"/>
      <c r="C456" s="294"/>
      <c r="D456" s="178" t="s">
        <v>718</v>
      </c>
      <c r="E456" s="179" t="s">
        <v>719</v>
      </c>
      <c r="F456" s="189"/>
      <c r="G456" s="176">
        <v>9.7799999999999994</v>
      </c>
      <c r="H456" s="177"/>
      <c r="I456" s="291"/>
      <c r="J456" s="297"/>
      <c r="K456" s="297"/>
    </row>
    <row r="457" spans="2:11" s="295" customFormat="1" ht="12.95" customHeight="1">
      <c r="B457" s="294"/>
      <c r="C457" s="294"/>
      <c r="D457" s="174" t="s">
        <v>720</v>
      </c>
      <c r="E457" s="175" t="s">
        <v>721</v>
      </c>
      <c r="F457" s="183"/>
      <c r="G457" s="195">
        <v>7.78</v>
      </c>
      <c r="H457" s="184"/>
      <c r="I457" s="291"/>
    </row>
    <row r="458" spans="2:11" s="295" customFormat="1" ht="12.95" customHeight="1">
      <c r="B458" s="294"/>
      <c r="C458" s="294"/>
      <c r="D458" s="174" t="s">
        <v>722</v>
      </c>
      <c r="E458" s="179" t="s">
        <v>723</v>
      </c>
      <c r="F458" s="188"/>
      <c r="G458" s="176">
        <v>15.56</v>
      </c>
      <c r="H458" s="177"/>
      <c r="I458" s="291"/>
      <c r="J458" s="297"/>
    </row>
    <row r="459" spans="2:11" s="295" customFormat="1" ht="12.95" customHeight="1">
      <c r="B459" s="294"/>
      <c r="C459" s="294"/>
      <c r="D459" s="174" t="s">
        <v>724</v>
      </c>
      <c r="E459" s="179" t="s">
        <v>725</v>
      </c>
      <c r="F459" s="180"/>
      <c r="G459" s="176">
        <v>7.78</v>
      </c>
      <c r="H459" s="177"/>
      <c r="I459" s="291"/>
      <c r="J459" s="297"/>
    </row>
    <row r="460" spans="2:11" s="295" customFormat="1" ht="12.95" customHeight="1">
      <c r="B460" s="294"/>
      <c r="C460" s="294"/>
      <c r="D460" s="174" t="s">
        <v>726</v>
      </c>
      <c r="E460" s="175" t="s">
        <v>727</v>
      </c>
      <c r="F460" s="181"/>
      <c r="G460" s="182">
        <v>15.56</v>
      </c>
      <c r="H460" s="177"/>
      <c r="I460" s="291"/>
    </row>
    <row r="461" spans="2:11" s="295" customFormat="1" ht="12.95" customHeight="1">
      <c r="B461" s="294"/>
      <c r="C461" s="294"/>
      <c r="D461" s="178" t="s">
        <v>728</v>
      </c>
      <c r="E461" s="179" t="s">
        <v>729</v>
      </c>
      <c r="F461" s="188"/>
      <c r="G461" s="176">
        <v>30.89</v>
      </c>
      <c r="H461" s="177"/>
      <c r="I461" s="291"/>
    </row>
    <row r="462" spans="2:11" s="295" customFormat="1" ht="12.95" customHeight="1">
      <c r="B462" s="294"/>
      <c r="C462" s="294"/>
      <c r="D462" s="178" t="s">
        <v>730</v>
      </c>
      <c r="E462" s="179" t="s">
        <v>731</v>
      </c>
      <c r="F462" s="189"/>
      <c r="G462" s="176">
        <v>36.67</v>
      </c>
      <c r="H462" s="177"/>
      <c r="I462" s="291"/>
      <c r="J462" s="297"/>
      <c r="K462" s="297"/>
    </row>
    <row r="463" spans="2:11" s="295" customFormat="1" ht="12.95" customHeight="1">
      <c r="B463" s="294"/>
      <c r="C463" s="294"/>
      <c r="D463" s="174" t="s">
        <v>732</v>
      </c>
      <c r="E463" s="175" t="s">
        <v>733</v>
      </c>
      <c r="F463" s="183"/>
      <c r="G463" s="195">
        <v>26</v>
      </c>
      <c r="H463" s="184"/>
      <c r="I463" s="291"/>
    </row>
    <row r="464" spans="2:11" s="295" customFormat="1" ht="12.95" customHeight="1">
      <c r="B464" s="294"/>
      <c r="C464" s="294"/>
      <c r="D464" s="174" t="s">
        <v>734</v>
      </c>
      <c r="E464" s="179" t="s">
        <v>735</v>
      </c>
      <c r="F464" s="188"/>
      <c r="G464" s="176">
        <v>51.78</v>
      </c>
      <c r="H464" s="177"/>
      <c r="I464" s="291"/>
      <c r="J464" s="297"/>
    </row>
    <row r="465" spans="2:11" s="295" customFormat="1" ht="12.95" customHeight="1">
      <c r="B465" s="294"/>
      <c r="C465" s="294"/>
      <c r="D465" s="174" t="s">
        <v>736</v>
      </c>
      <c r="E465" s="179" t="s">
        <v>737</v>
      </c>
      <c r="F465" s="180"/>
      <c r="G465" s="176">
        <v>26</v>
      </c>
      <c r="H465" s="177"/>
      <c r="I465" s="291"/>
      <c r="J465" s="297"/>
    </row>
    <row r="466" spans="2:11" s="295" customFormat="1" ht="12.95" customHeight="1">
      <c r="B466" s="294"/>
      <c r="C466" s="294"/>
      <c r="D466" s="174" t="s">
        <v>738</v>
      </c>
      <c r="E466" s="175" t="s">
        <v>739</v>
      </c>
      <c r="F466" s="181"/>
      <c r="G466" s="182">
        <v>51.78</v>
      </c>
      <c r="H466" s="177"/>
      <c r="I466" s="291"/>
    </row>
    <row r="467" spans="2:11" s="295" customFormat="1" ht="12.95" customHeight="1">
      <c r="B467" s="294"/>
      <c r="C467" s="294"/>
      <c r="D467" s="178" t="s">
        <v>740</v>
      </c>
      <c r="E467" s="179" t="s">
        <v>741</v>
      </c>
      <c r="F467" s="188"/>
      <c r="G467" s="176">
        <v>6.44</v>
      </c>
      <c r="H467" s="177"/>
      <c r="I467" s="291"/>
    </row>
    <row r="468" spans="2:11" s="295" customFormat="1" ht="11.25" customHeight="1">
      <c r="B468" s="294"/>
      <c r="C468" s="294"/>
      <c r="D468" s="178" t="s">
        <v>742</v>
      </c>
      <c r="E468" s="179" t="s">
        <v>743</v>
      </c>
      <c r="F468" s="189"/>
      <c r="G468" s="176">
        <v>12.22</v>
      </c>
      <c r="H468" s="177"/>
      <c r="I468" s="291"/>
      <c r="J468" s="297"/>
      <c r="K468" s="297"/>
    </row>
    <row r="469" spans="2:11" s="295" customFormat="1" ht="12.95" customHeight="1">
      <c r="B469" s="294"/>
      <c r="C469" s="294"/>
      <c r="D469" s="174" t="s">
        <v>744</v>
      </c>
      <c r="E469" s="175" t="s">
        <v>745</v>
      </c>
      <c r="F469" s="183"/>
      <c r="G469" s="195">
        <v>9.7799999999999994</v>
      </c>
      <c r="H469" s="184"/>
      <c r="I469" s="291"/>
    </row>
    <row r="470" spans="2:11" s="295" customFormat="1" ht="12.95" customHeight="1">
      <c r="B470" s="294"/>
      <c r="C470" s="294"/>
      <c r="D470" s="174" t="s">
        <v>746</v>
      </c>
      <c r="E470" s="179" t="s">
        <v>747</v>
      </c>
      <c r="F470" s="188"/>
      <c r="G470" s="176">
        <v>9.7799999999999994</v>
      </c>
      <c r="H470" s="177"/>
      <c r="I470" s="291"/>
      <c r="J470" s="297"/>
    </row>
    <row r="471" spans="2:11" s="295" customFormat="1" ht="12.95" customHeight="1">
      <c r="B471" s="294"/>
      <c r="C471" s="294"/>
      <c r="D471" s="174" t="s">
        <v>749</v>
      </c>
      <c r="E471" s="179" t="s">
        <v>748</v>
      </c>
      <c r="F471" s="180"/>
      <c r="G471" s="176">
        <v>15.11</v>
      </c>
      <c r="H471" s="177"/>
      <c r="I471" s="291"/>
      <c r="J471" s="297"/>
    </row>
    <row r="472" spans="2:11" s="295" customFormat="1" ht="12.95" customHeight="1">
      <c r="B472" s="294"/>
      <c r="C472" s="294"/>
      <c r="D472" s="178" t="s">
        <v>750</v>
      </c>
      <c r="E472" s="175" t="s">
        <v>751</v>
      </c>
      <c r="F472" s="181"/>
      <c r="G472" s="182">
        <v>21.11</v>
      </c>
      <c r="H472" s="177"/>
      <c r="I472" s="291"/>
    </row>
    <row r="473" spans="2:11" s="295" customFormat="1" ht="12.95" customHeight="1">
      <c r="B473" s="294"/>
      <c r="C473" s="294"/>
      <c r="D473" s="174" t="s">
        <v>752</v>
      </c>
      <c r="E473" s="179" t="s">
        <v>753</v>
      </c>
      <c r="F473" s="188"/>
      <c r="G473" s="176">
        <v>56.67</v>
      </c>
      <c r="H473" s="177"/>
      <c r="I473" s="291"/>
    </row>
    <row r="474" spans="2:11" s="295" customFormat="1" ht="12.95" customHeight="1">
      <c r="B474" s="294"/>
      <c r="C474" s="294"/>
      <c r="D474" s="174" t="s">
        <v>754</v>
      </c>
      <c r="E474" s="179" t="s">
        <v>755</v>
      </c>
      <c r="F474" s="189"/>
      <c r="G474" s="176">
        <v>62.67</v>
      </c>
      <c r="H474" s="177"/>
      <c r="I474" s="291"/>
      <c r="J474" s="297"/>
      <c r="K474" s="297"/>
    </row>
    <row r="475" spans="2:11" s="295" customFormat="1" ht="12.95" customHeight="1">
      <c r="B475" s="294"/>
      <c r="C475" s="294"/>
      <c r="D475" s="174" t="s">
        <v>756</v>
      </c>
      <c r="E475" s="175" t="s">
        <v>757</v>
      </c>
      <c r="F475" s="183"/>
      <c r="G475" s="195">
        <v>37.11</v>
      </c>
      <c r="H475" s="184"/>
      <c r="I475" s="291"/>
    </row>
    <row r="476" spans="2:11" s="295" customFormat="1" ht="12.95" customHeight="1">
      <c r="B476" s="294"/>
      <c r="C476" s="294"/>
      <c r="D476" s="174" t="s">
        <v>758</v>
      </c>
      <c r="E476" s="179" t="s">
        <v>759</v>
      </c>
      <c r="F476" s="188"/>
      <c r="G476" s="176">
        <v>43.11</v>
      </c>
      <c r="H476" s="177"/>
      <c r="I476" s="291"/>
      <c r="J476" s="297"/>
    </row>
    <row r="477" spans="2:11" s="295" customFormat="1" ht="12.95" customHeight="1">
      <c r="B477" s="294"/>
      <c r="C477" s="294"/>
      <c r="D477" s="178" t="s">
        <v>760</v>
      </c>
      <c r="E477" s="179" t="s">
        <v>762</v>
      </c>
      <c r="F477" s="180"/>
      <c r="G477" s="176">
        <v>17.559999999999999</v>
      </c>
      <c r="H477" s="177"/>
      <c r="I477" s="291"/>
      <c r="J477" s="297"/>
    </row>
    <row r="478" spans="2:11" s="295" customFormat="1" ht="12.95" customHeight="1">
      <c r="B478" s="294"/>
      <c r="C478" s="294"/>
      <c r="D478" s="178" t="s">
        <v>761</v>
      </c>
      <c r="E478" s="175" t="s">
        <v>763</v>
      </c>
      <c r="F478" s="181"/>
      <c r="G478" s="182">
        <v>34.67</v>
      </c>
      <c r="H478" s="177"/>
      <c r="I478" s="291"/>
    </row>
    <row r="479" spans="2:11" s="295" customFormat="1" ht="12.95" customHeight="1">
      <c r="B479" s="294"/>
      <c r="C479" s="294"/>
      <c r="D479" s="178" t="s">
        <v>764</v>
      </c>
      <c r="E479" s="179" t="s">
        <v>766</v>
      </c>
      <c r="F479" s="188"/>
      <c r="G479" s="176">
        <v>17.559999999999999</v>
      </c>
      <c r="H479" s="177"/>
      <c r="I479" s="291"/>
    </row>
    <row r="480" spans="2:11" s="295" customFormat="1" ht="12.95" customHeight="1">
      <c r="B480" s="294"/>
      <c r="C480" s="294"/>
      <c r="D480" s="178" t="s">
        <v>765</v>
      </c>
      <c r="E480" s="179" t="s">
        <v>767</v>
      </c>
      <c r="F480" s="188"/>
      <c r="G480" s="176">
        <v>34.67</v>
      </c>
      <c r="H480" s="177"/>
      <c r="I480" s="291"/>
      <c r="J480" s="297"/>
    </row>
    <row r="481" spans="2:11" s="295" customFormat="1" ht="12.95" customHeight="1">
      <c r="B481" s="294"/>
      <c r="C481" s="294"/>
      <c r="D481" s="178" t="s">
        <v>768</v>
      </c>
      <c r="E481" s="179" t="s">
        <v>772</v>
      </c>
      <c r="F481" s="180"/>
      <c r="G481" s="176">
        <v>11.78</v>
      </c>
      <c r="H481" s="177"/>
      <c r="I481" s="291"/>
      <c r="J481" s="297"/>
    </row>
    <row r="482" spans="2:11" s="295" customFormat="1" ht="12.95" customHeight="1">
      <c r="B482" s="294"/>
      <c r="C482" s="294"/>
      <c r="D482" s="178" t="s">
        <v>769</v>
      </c>
      <c r="E482" s="175" t="s">
        <v>773</v>
      </c>
      <c r="F482" s="181"/>
      <c r="G482" s="182">
        <v>24</v>
      </c>
      <c r="H482" s="177"/>
      <c r="I482" s="291"/>
    </row>
    <row r="483" spans="2:11" s="295" customFormat="1" ht="12.95" customHeight="1">
      <c r="B483" s="294"/>
      <c r="C483" s="294"/>
      <c r="D483" s="178" t="s">
        <v>770</v>
      </c>
      <c r="E483" s="179" t="s">
        <v>774</v>
      </c>
      <c r="F483" s="188"/>
      <c r="G483" s="176">
        <v>11.78</v>
      </c>
      <c r="H483" s="177"/>
      <c r="I483" s="291"/>
    </row>
    <row r="484" spans="2:11" s="295" customFormat="1" ht="12.95" customHeight="1">
      <c r="B484" s="294"/>
      <c r="C484" s="294"/>
      <c r="D484" s="178" t="s">
        <v>771</v>
      </c>
      <c r="E484" s="179" t="s">
        <v>775</v>
      </c>
      <c r="F484" s="189"/>
      <c r="G484" s="176">
        <v>24</v>
      </c>
      <c r="H484" s="177"/>
      <c r="I484" s="291"/>
      <c r="J484" s="297"/>
      <c r="K484" s="297"/>
    </row>
    <row r="485" spans="2:11" s="295" customFormat="1" ht="12.95" customHeight="1">
      <c r="B485" s="294"/>
      <c r="C485" s="294"/>
      <c r="D485" s="178" t="s">
        <v>776</v>
      </c>
      <c r="E485" s="175" t="s">
        <v>780</v>
      </c>
      <c r="F485" s="183"/>
      <c r="G485" s="195">
        <v>4.4400000000000004</v>
      </c>
      <c r="H485" s="184"/>
      <c r="I485" s="291"/>
    </row>
    <row r="486" spans="2:11" s="295" customFormat="1" ht="12.95" customHeight="1">
      <c r="B486" s="294"/>
      <c r="C486" s="294"/>
      <c r="D486" s="178" t="s">
        <v>777</v>
      </c>
      <c r="E486" s="179" t="s">
        <v>781</v>
      </c>
      <c r="F486" s="188"/>
      <c r="G486" s="176">
        <v>9.33</v>
      </c>
      <c r="H486" s="177"/>
      <c r="I486" s="291"/>
      <c r="J486" s="297"/>
    </row>
    <row r="487" spans="2:11" s="295" customFormat="1" ht="12.95" customHeight="1">
      <c r="B487" s="294"/>
      <c r="C487" s="294"/>
      <c r="D487" s="178" t="s">
        <v>778</v>
      </c>
      <c r="E487" s="179" t="s">
        <v>782</v>
      </c>
      <c r="F487" s="180"/>
      <c r="G487" s="176">
        <v>4.4400000000000004</v>
      </c>
      <c r="H487" s="177"/>
      <c r="I487" s="291"/>
      <c r="J487" s="297"/>
    </row>
    <row r="488" spans="2:11" s="295" customFormat="1" ht="12.95" customHeight="1">
      <c r="B488" s="294"/>
      <c r="C488" s="294"/>
      <c r="D488" s="178" t="s">
        <v>779</v>
      </c>
      <c r="E488" s="175" t="s">
        <v>783</v>
      </c>
      <c r="F488" s="181"/>
      <c r="G488" s="182">
        <v>9.33</v>
      </c>
      <c r="H488" s="177"/>
      <c r="I488" s="291"/>
    </row>
    <row r="489" spans="2:11" s="295" customFormat="1" ht="12.95" customHeight="1">
      <c r="B489" s="294"/>
      <c r="C489" s="294"/>
      <c r="D489" s="178" t="s">
        <v>784</v>
      </c>
      <c r="E489" s="179" t="s">
        <v>788</v>
      </c>
      <c r="F489" s="188"/>
      <c r="G489" s="176">
        <v>29.33</v>
      </c>
      <c r="H489" s="177"/>
      <c r="I489" s="291"/>
    </row>
    <row r="490" spans="2:11" s="295" customFormat="1" ht="12.95" customHeight="1">
      <c r="B490" s="294"/>
      <c r="C490" s="294"/>
      <c r="D490" s="178" t="s">
        <v>785</v>
      </c>
      <c r="E490" s="179" t="s">
        <v>789</v>
      </c>
      <c r="F490" s="189"/>
      <c r="G490" s="176">
        <v>58.67</v>
      </c>
      <c r="H490" s="177"/>
      <c r="I490" s="291"/>
      <c r="J490" s="297"/>
      <c r="K490" s="297"/>
    </row>
    <row r="491" spans="2:11" s="295" customFormat="1" ht="12.95" customHeight="1">
      <c r="B491" s="294"/>
      <c r="C491" s="294"/>
      <c r="D491" s="178" t="s">
        <v>786</v>
      </c>
      <c r="E491" s="175" t="s">
        <v>790</v>
      </c>
      <c r="F491" s="183"/>
      <c r="G491" s="195">
        <v>28.44</v>
      </c>
      <c r="H491" s="184"/>
      <c r="I491" s="291"/>
    </row>
    <row r="492" spans="2:11" s="295" customFormat="1" ht="12.95" customHeight="1">
      <c r="B492" s="294"/>
      <c r="C492" s="294"/>
      <c r="D492" s="178" t="s">
        <v>787</v>
      </c>
      <c r="E492" s="179" t="s">
        <v>791</v>
      </c>
      <c r="F492" s="188"/>
      <c r="G492" s="176">
        <v>58.67</v>
      </c>
      <c r="H492" s="177"/>
      <c r="I492" s="291"/>
      <c r="J492" s="297"/>
    </row>
    <row r="493" spans="2:11" s="295" customFormat="1" ht="12.95" customHeight="1">
      <c r="B493" s="294"/>
      <c r="C493" s="294"/>
      <c r="D493" s="174" t="s">
        <v>712</v>
      </c>
      <c r="E493" s="179" t="s">
        <v>792</v>
      </c>
      <c r="F493" s="180"/>
      <c r="G493" s="176">
        <v>24.89</v>
      </c>
      <c r="H493" s="177"/>
      <c r="I493" s="291"/>
      <c r="J493" s="297"/>
    </row>
    <row r="494" spans="2:11" s="295" customFormat="1" ht="12.95" customHeight="1">
      <c r="B494" s="294"/>
      <c r="C494" s="294"/>
      <c r="D494" s="174" t="s">
        <v>714</v>
      </c>
      <c r="E494" s="175" t="s">
        <v>793</v>
      </c>
      <c r="F494" s="181"/>
      <c r="G494" s="182">
        <v>30.89</v>
      </c>
      <c r="H494" s="177"/>
      <c r="I494" s="291"/>
    </row>
    <row r="495" spans="2:11" s="295" customFormat="1" ht="12.95" customHeight="1">
      <c r="B495" s="294"/>
      <c r="C495" s="294"/>
      <c r="D495" s="178" t="s">
        <v>794</v>
      </c>
      <c r="E495" s="179" t="s">
        <v>796</v>
      </c>
      <c r="F495" s="188"/>
      <c r="G495" s="176">
        <v>14.67</v>
      </c>
      <c r="H495" s="177"/>
      <c r="I495" s="291"/>
    </row>
    <row r="496" spans="2:11" s="295" customFormat="1" ht="12.95" customHeight="1">
      <c r="B496" s="294"/>
      <c r="C496" s="294"/>
      <c r="D496" s="178" t="s">
        <v>795</v>
      </c>
      <c r="E496" s="179" t="s">
        <v>797</v>
      </c>
      <c r="F496" s="189"/>
      <c r="G496" s="176">
        <v>8.89</v>
      </c>
      <c r="H496" s="177"/>
      <c r="I496" s="291"/>
      <c r="J496" s="297"/>
      <c r="K496" s="297"/>
    </row>
    <row r="497" spans="2:11" s="295" customFormat="1" ht="12.95" customHeight="1">
      <c r="B497" s="294"/>
      <c r="C497" s="294"/>
      <c r="D497" s="174" t="s">
        <v>798</v>
      </c>
      <c r="E497" s="175" t="s">
        <v>802</v>
      </c>
      <c r="F497" s="183"/>
      <c r="G497" s="195">
        <v>7.33</v>
      </c>
      <c r="H497" s="184"/>
      <c r="I497" s="291"/>
    </row>
    <row r="498" spans="2:11" s="295" customFormat="1" ht="12.95" customHeight="1">
      <c r="B498" s="294"/>
      <c r="C498" s="294"/>
      <c r="D498" s="174" t="s">
        <v>799</v>
      </c>
      <c r="E498" s="179" t="s">
        <v>803</v>
      </c>
      <c r="F498" s="188"/>
      <c r="G498" s="176">
        <v>14.67</v>
      </c>
      <c r="H498" s="177"/>
      <c r="I498" s="291"/>
      <c r="J498" s="297"/>
    </row>
    <row r="499" spans="2:11" s="295" customFormat="1" ht="12.95" customHeight="1">
      <c r="B499" s="294"/>
      <c r="C499" s="294"/>
      <c r="D499" s="174" t="s">
        <v>800</v>
      </c>
      <c r="E499" s="179" t="s">
        <v>804</v>
      </c>
      <c r="F499" s="180"/>
      <c r="G499" s="176">
        <v>7.33</v>
      </c>
      <c r="H499" s="177"/>
      <c r="I499" s="291"/>
      <c r="J499" s="297"/>
    </row>
    <row r="500" spans="2:11" s="295" customFormat="1" ht="12.95" customHeight="1">
      <c r="B500" s="294"/>
      <c r="C500" s="294"/>
      <c r="D500" s="174" t="s">
        <v>801</v>
      </c>
      <c r="E500" s="175" t="s">
        <v>805</v>
      </c>
      <c r="F500" s="181"/>
      <c r="G500" s="182">
        <v>14.67</v>
      </c>
      <c r="H500" s="177"/>
      <c r="I500" s="291"/>
    </row>
    <row r="501" spans="2:11" s="295" customFormat="1" ht="12.95" customHeight="1">
      <c r="B501" s="294"/>
      <c r="C501" s="294"/>
      <c r="D501" s="178" t="s">
        <v>806</v>
      </c>
      <c r="E501" s="179" t="s">
        <v>808</v>
      </c>
      <c r="F501" s="188"/>
      <c r="G501" s="176">
        <v>29.78</v>
      </c>
      <c r="H501" s="177"/>
      <c r="I501" s="291"/>
    </row>
    <row r="502" spans="2:11" s="295" customFormat="1" ht="12.95" customHeight="1">
      <c r="B502" s="294"/>
      <c r="C502" s="294"/>
      <c r="D502" s="178" t="s">
        <v>807</v>
      </c>
      <c r="E502" s="179" t="s">
        <v>809</v>
      </c>
      <c r="F502" s="189"/>
      <c r="G502" s="176">
        <v>35.78</v>
      </c>
      <c r="H502" s="177"/>
      <c r="I502" s="291"/>
      <c r="J502" s="297"/>
      <c r="K502" s="297"/>
    </row>
    <row r="503" spans="2:11" s="295" customFormat="1" ht="12.95" customHeight="1">
      <c r="B503" s="294"/>
      <c r="C503" s="294"/>
      <c r="D503" s="174" t="s">
        <v>810</v>
      </c>
      <c r="E503" s="175" t="s">
        <v>814</v>
      </c>
      <c r="F503" s="183"/>
      <c r="G503" s="195">
        <v>24.89</v>
      </c>
      <c r="H503" s="184"/>
      <c r="I503" s="291"/>
    </row>
    <row r="504" spans="2:11" s="295" customFormat="1" ht="12.95" customHeight="1">
      <c r="B504" s="294"/>
      <c r="C504" s="294"/>
      <c r="D504" s="174" t="s">
        <v>811</v>
      </c>
      <c r="E504" s="179" t="s">
        <v>815</v>
      </c>
      <c r="F504" s="188"/>
      <c r="G504" s="176">
        <v>49.33</v>
      </c>
      <c r="H504" s="177"/>
      <c r="I504" s="291"/>
      <c r="J504" s="297"/>
    </row>
    <row r="505" spans="2:11" s="295" customFormat="1" ht="12.95" customHeight="1">
      <c r="B505" s="294"/>
      <c r="C505" s="294"/>
      <c r="D505" s="174" t="s">
        <v>812</v>
      </c>
      <c r="E505" s="179" t="s">
        <v>816</v>
      </c>
      <c r="F505" s="180"/>
      <c r="G505" s="176">
        <v>24.89</v>
      </c>
      <c r="H505" s="177"/>
      <c r="I505" s="291"/>
      <c r="J505" s="297"/>
    </row>
    <row r="506" spans="2:11" s="295" customFormat="1" ht="12.95" customHeight="1">
      <c r="B506" s="294"/>
      <c r="C506" s="294"/>
      <c r="D506" s="174" t="s">
        <v>813</v>
      </c>
      <c r="E506" s="175" t="s">
        <v>817</v>
      </c>
      <c r="F506" s="181"/>
      <c r="G506" s="182">
        <v>49.33</v>
      </c>
      <c r="H506" s="177"/>
      <c r="I506" s="291"/>
    </row>
    <row r="507" spans="2:11" s="295" customFormat="1" ht="12.95" customHeight="1">
      <c r="B507" s="294"/>
      <c r="C507" s="294"/>
      <c r="D507" s="178" t="s">
        <v>818</v>
      </c>
      <c r="E507" s="179" t="s">
        <v>820</v>
      </c>
      <c r="F507" s="188"/>
      <c r="G507" s="176">
        <v>6.44</v>
      </c>
      <c r="H507" s="177"/>
      <c r="I507" s="291"/>
    </row>
    <row r="508" spans="2:11" s="295" customFormat="1" ht="11.25" customHeight="1">
      <c r="B508" s="294"/>
      <c r="C508" s="294"/>
      <c r="D508" s="178" t="s">
        <v>819</v>
      </c>
      <c r="E508" s="179" t="s">
        <v>821</v>
      </c>
      <c r="F508" s="189"/>
      <c r="G508" s="176">
        <v>12.22</v>
      </c>
      <c r="H508" s="177"/>
      <c r="I508" s="291"/>
      <c r="J508" s="297"/>
      <c r="K508" s="297"/>
    </row>
    <row r="509" spans="2:11" s="295" customFormat="1" ht="12.95" customHeight="1">
      <c r="B509" s="294"/>
      <c r="C509" s="294"/>
      <c r="D509" s="174" t="s">
        <v>822</v>
      </c>
      <c r="E509" s="175" t="s">
        <v>824</v>
      </c>
      <c r="F509" s="183"/>
      <c r="G509" s="195">
        <v>9.33</v>
      </c>
      <c r="H509" s="184"/>
      <c r="I509" s="291"/>
    </row>
    <row r="510" spans="2:11" s="295" customFormat="1" ht="12.95" customHeight="1">
      <c r="B510" s="294"/>
      <c r="C510" s="294"/>
      <c r="D510" s="174" t="s">
        <v>823</v>
      </c>
      <c r="E510" s="179" t="s">
        <v>825</v>
      </c>
      <c r="F510" s="188"/>
      <c r="G510" s="176">
        <v>9.33</v>
      </c>
      <c r="H510" s="177"/>
      <c r="I510" s="291"/>
      <c r="J510" s="297"/>
    </row>
    <row r="511" spans="2:11" s="295" customFormat="1" ht="12.95" customHeight="1">
      <c r="B511" s="294"/>
      <c r="C511" s="294"/>
      <c r="D511" s="174" t="s">
        <v>826</v>
      </c>
      <c r="E511" s="179" t="s">
        <v>828</v>
      </c>
      <c r="F511" s="180"/>
      <c r="G511" s="176">
        <v>14.67</v>
      </c>
      <c r="H511" s="177"/>
      <c r="I511" s="291"/>
      <c r="J511" s="297"/>
    </row>
    <row r="512" spans="2:11" s="295" customFormat="1" ht="12.95" customHeight="1">
      <c r="B512" s="294"/>
      <c r="C512" s="294"/>
      <c r="D512" s="178" t="s">
        <v>827</v>
      </c>
      <c r="E512" s="175" t="s">
        <v>829</v>
      </c>
      <c r="F512" s="181"/>
      <c r="G512" s="182">
        <v>20.440000000000001</v>
      </c>
      <c r="H512" s="177"/>
      <c r="I512" s="291"/>
    </row>
    <row r="513" spans="2:11" s="295" customFormat="1" ht="12.95" customHeight="1">
      <c r="B513" s="294"/>
      <c r="C513" s="294"/>
      <c r="D513" s="174" t="s">
        <v>830</v>
      </c>
      <c r="E513" s="179" t="s">
        <v>832</v>
      </c>
      <c r="F513" s="188"/>
      <c r="G513" s="176">
        <v>54.22</v>
      </c>
      <c r="H513" s="177"/>
      <c r="I513" s="291"/>
    </row>
    <row r="514" spans="2:11" s="295" customFormat="1" ht="12.95" customHeight="1">
      <c r="B514" s="294"/>
      <c r="C514" s="294"/>
      <c r="D514" s="174" t="s">
        <v>831</v>
      </c>
      <c r="E514" s="179" t="s">
        <v>833</v>
      </c>
      <c r="F514" s="320"/>
      <c r="G514" s="176">
        <v>60.22</v>
      </c>
      <c r="H514" s="177"/>
      <c r="I514" s="291"/>
      <c r="J514" s="297"/>
      <c r="K514" s="297"/>
    </row>
    <row r="515" spans="2:11" ht="15" customHeight="1" thickBot="1">
      <c r="B515" s="272"/>
      <c r="D515" s="191"/>
      <c r="E515" s="116"/>
      <c r="F515" s="116"/>
      <c r="G515" s="116"/>
      <c r="H515" s="114"/>
      <c r="I515" s="141"/>
    </row>
    <row r="516" spans="2:11" ht="12.95" customHeight="1">
      <c r="B516" s="272"/>
      <c r="D516" s="142"/>
      <c r="E516" s="142"/>
      <c r="F516" s="142"/>
      <c r="G516" s="142"/>
      <c r="H516" s="142"/>
      <c r="I516" s="143"/>
    </row>
    <row r="517" spans="2:11" ht="12.95" customHeight="1">
      <c r="B517" s="272"/>
      <c r="D517" s="142"/>
      <c r="E517" s="142"/>
      <c r="F517" s="142"/>
      <c r="G517" s="142"/>
      <c r="H517" s="142"/>
      <c r="I517" s="143"/>
    </row>
    <row r="518" spans="2:11" ht="12.95" customHeight="1">
      <c r="B518" s="272"/>
      <c r="D518" s="142"/>
      <c r="E518" s="142"/>
      <c r="F518" s="142"/>
      <c r="G518" s="142"/>
      <c r="H518" s="142"/>
      <c r="I518" s="143"/>
    </row>
    <row r="519" spans="2:11" ht="12.95" customHeight="1">
      <c r="B519" s="272"/>
    </row>
    <row r="520" spans="2:11" ht="12.95" customHeight="1">
      <c r="B520" s="272"/>
    </row>
    <row r="521" spans="2:11" ht="12.95" customHeight="1">
      <c r="B521" s="272"/>
    </row>
    <row r="522" spans="2:11" ht="12.95" customHeight="1">
      <c r="B522" s="272"/>
    </row>
    <row r="523" spans="2:11" ht="12.95" customHeight="1">
      <c r="B523" s="272"/>
    </row>
    <row r="524" spans="2:11" ht="12.95" customHeight="1">
      <c r="B524" s="272"/>
    </row>
    <row r="525" spans="2:11" ht="12.95" customHeight="1">
      <c r="B525" s="272"/>
    </row>
    <row r="526" spans="2:11" ht="12.95" customHeight="1">
      <c r="B526" s="272"/>
    </row>
  </sheetData>
  <sheetProtection password="F999" sheet="1" objects="1" scenarios="1"/>
  <mergeCells count="9">
    <mergeCell ref="D429:H429"/>
    <mergeCell ref="D16:H16"/>
    <mergeCell ref="G3:H3"/>
    <mergeCell ref="G4:H4"/>
    <mergeCell ref="G6:H6"/>
    <mergeCell ref="G10:H10"/>
    <mergeCell ref="G11:H11"/>
    <mergeCell ref="G12:H12"/>
    <mergeCell ref="G13:H13"/>
  </mergeCells>
  <hyperlinks>
    <hyperlink ref="E2" location="'Product &amp; Price List'!C20" display="Airwatch for State &amp; Local Gov"/>
    <hyperlink ref="E8" location="'Product &amp; Price List'!C882" display="Airwatch for State &amp; Local Gov"/>
    <hyperlink ref="E3:E5" location="'Product &amp; Price List'!C20" display="Airwatch for State &amp; Local Gov"/>
    <hyperlink ref="E3" location="'Product &amp; Price List'!C34" display="BLUE MGMT SUITE"/>
    <hyperlink ref="E4" location="'Product &amp; Price List'!C60" display="CONTENT LOCKER"/>
    <hyperlink ref="E5" location="'Product &amp; Price List'!C86" display="COLLAB BUNDLE"/>
    <hyperlink ref="E6" location="'Product &amp; Price List'!C100" display="GREEN MGMT SUITE"/>
    <hyperlink ref="F2:G2" location="'Product &amp; Price List'!C20" display="Airwatch for State &amp; Local Gov"/>
    <hyperlink ref="G2" location="'Product &amp; Price List'!C126" display="IDENTITY MANAGER"/>
    <hyperlink ref="G3:H3" location="'Product &amp; Price List'!C134" display="INBOX"/>
    <hyperlink ref="G4:H4" location="'Product &amp; Price List'!C148" display="LAPTOP MGMT"/>
    <hyperlink ref="G5" location="'Product &amp; Price List'!C162" display="MOBILE"/>
    <hyperlink ref="G6:H6" location="'Product &amp; Price List'!C200" display="ORANGE MGMT"/>
    <hyperlink ref="J2" location="'Product &amp; Price List'!C226" display="PRINTER"/>
    <hyperlink ref="J3" location="'Product &amp; Price List'!C240" display="MGMT SUITE"/>
    <hyperlink ref="J4" location="'Product &amp; Price List'!C254" display="SOCIALCAST"/>
    <hyperlink ref="J5" location="'Product &amp; Price List'!C268" display="TELECOM"/>
    <hyperlink ref="J6" location="'Product &amp; Price List'!C294" display="TEACHER TOOLS"/>
    <hyperlink ref="K2" location="'Product &amp; Price List'!C311" display="VIDEO"/>
    <hyperlink ref="K3" location="'Product &amp; Price List'!C337" display="YELLOW MGMT SUITE"/>
    <hyperlink ref="K4" location="'Product &amp; Price List'!C363" display="MISC"/>
  </hyperlinks>
  <pageMargins left="0.7" right="0.7" top="0.75" bottom="0.75" header="0.3" footer="0.3"/>
  <pageSetup scale="65" orientation="portrait" r:id="rId1"/>
  <rowBreaks count="2" manualBreakCount="2">
    <brk id="427" max="16383" man="1"/>
    <brk id="5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3:K69"/>
  <sheetViews>
    <sheetView showGridLines="0" zoomScale="90" zoomScaleNormal="90" zoomScalePageLayoutView="90" workbookViewId="0"/>
  </sheetViews>
  <sheetFormatPr defaultColWidth="9.140625" defaultRowHeight="12.75"/>
  <cols>
    <col min="1" max="1" width="18" style="20" customWidth="1"/>
    <col min="2" max="2" width="33.140625" style="20" customWidth="1"/>
    <col min="3" max="3" width="18.42578125" style="20" customWidth="1"/>
    <col min="4" max="4" width="6" style="20" customWidth="1"/>
    <col min="5" max="5" width="11.28515625" style="20" customWidth="1"/>
    <col min="6" max="6" width="11.85546875" style="20" bestFit="1" customWidth="1"/>
    <col min="7" max="7" width="11.7109375" style="20" customWidth="1"/>
    <col min="8" max="8" width="10" style="20" customWidth="1"/>
    <col min="9" max="9" width="11.42578125" style="20" customWidth="1"/>
    <col min="10" max="10" width="18.42578125" style="20" customWidth="1"/>
    <col min="11" max="11" width="11.7109375" style="20" customWidth="1"/>
    <col min="12" max="16384" width="9.140625" style="20"/>
  </cols>
  <sheetData>
    <row r="13" spans="1:11" ht="33" customHeight="1" thickBot="1">
      <c r="A13" s="515" t="s">
        <v>51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</row>
    <row r="15" spans="1:11">
      <c r="A15" s="68" t="s">
        <v>53</v>
      </c>
      <c r="B15" s="20" t="str">
        <f ca="1">CONCATENATE("OAR",ROUND(NOW(),2),ROUND((RAND()*10000),0))</f>
        <v>OAR42458.625571</v>
      </c>
      <c r="J15" s="70" t="s">
        <v>9</v>
      </c>
      <c r="K15" s="67">
        <f ca="1">TODAY()</f>
        <v>42458</v>
      </c>
    </row>
    <row r="17" spans="1:11">
      <c r="A17" s="66" t="s">
        <v>52</v>
      </c>
      <c r="B17" s="20" t="str">
        <f>IF('VMware FINAL ORDER SUMMARY'!$H$51=FALSE,"",'VMware FINAL ORDER SUMMARY'!$H$51)</f>
        <v/>
      </c>
    </row>
    <row r="20" spans="1:11" ht="16.5" thickBot="1">
      <c r="A20" s="71" t="s">
        <v>54</v>
      </c>
    </row>
    <row r="21" spans="1:11" ht="15" customHeight="1" thickBot="1">
      <c r="A21" s="458" t="s">
        <v>10</v>
      </c>
      <c r="B21" s="459"/>
      <c r="C21" s="460"/>
      <c r="D21" s="458" t="s">
        <v>11</v>
      </c>
      <c r="E21" s="459"/>
      <c r="F21" s="460"/>
      <c r="G21" s="458" t="s">
        <v>12</v>
      </c>
      <c r="H21" s="459"/>
      <c r="I21" s="459"/>
      <c r="J21" s="460"/>
    </row>
    <row r="22" spans="1:11" s="69" customFormat="1" ht="15" customHeight="1">
      <c r="A22" s="507" t="s">
        <v>13</v>
      </c>
      <c r="B22" s="508"/>
      <c r="C22" s="74" t="s">
        <v>14</v>
      </c>
      <c r="D22" s="77" t="s">
        <v>32</v>
      </c>
      <c r="E22" s="73" t="s">
        <v>15</v>
      </c>
      <c r="F22" s="74" t="s">
        <v>16</v>
      </c>
      <c r="G22" s="77" t="s">
        <v>17</v>
      </c>
      <c r="H22" s="73" t="s">
        <v>18</v>
      </c>
      <c r="I22" s="73" t="s">
        <v>19</v>
      </c>
      <c r="J22" s="74" t="s">
        <v>20</v>
      </c>
      <c r="K22" s="85" t="s">
        <v>21</v>
      </c>
    </row>
    <row r="23" spans="1:11" ht="15" customHeight="1">
      <c r="A23" s="516">
        <f>'VMware FINAL ORDER SUMMARY'!$F76</f>
        <v>0</v>
      </c>
      <c r="B23" s="517"/>
      <c r="C23" s="75" t="str">
        <f>'VMware FINAL ORDER SUMMARY'!H76</f>
        <v/>
      </c>
      <c r="D23" s="78">
        <f>'VMware FINAL ORDER SUMMARY'!J76</f>
        <v>0</v>
      </c>
      <c r="E23" s="72" t="str">
        <f>'VMware FINAL ORDER SUMMARY'!K76</f>
        <v/>
      </c>
      <c r="F23" s="79" t="str">
        <f>'VMware FINAL ORDER SUMMARY'!L76</f>
        <v/>
      </c>
      <c r="G23" s="78">
        <f>'VMware FINAL ORDER SUMMARY'!M76</f>
        <v>0</v>
      </c>
      <c r="H23" s="72" t="str">
        <f>'VMware FINAL ORDER SUMMARY'!N76</f>
        <v/>
      </c>
      <c r="I23" s="72" t="str">
        <f>'VMware FINAL ORDER SUMMARY'!O76</f>
        <v/>
      </c>
      <c r="J23" s="83" t="str">
        <f>'VMware FINAL ORDER SUMMARY'!P76</f>
        <v/>
      </c>
      <c r="K23" s="86">
        <f>'VMware FINAL ORDER SUMMARY'!S76</f>
        <v>0</v>
      </c>
    </row>
    <row r="24" spans="1:11" ht="15" customHeight="1">
      <c r="A24" s="516">
        <f>'VMware FINAL ORDER SUMMARY'!$F77</f>
        <v>0</v>
      </c>
      <c r="B24" s="517"/>
      <c r="C24" s="75" t="str">
        <f>'VMware FINAL ORDER SUMMARY'!H77</f>
        <v/>
      </c>
      <c r="D24" s="78">
        <f>'VMware FINAL ORDER SUMMARY'!J77</f>
        <v>0</v>
      </c>
      <c r="E24" s="72" t="str">
        <f>'VMware FINAL ORDER SUMMARY'!K77</f>
        <v/>
      </c>
      <c r="F24" s="79" t="str">
        <f>'VMware FINAL ORDER SUMMARY'!L77</f>
        <v/>
      </c>
      <c r="G24" s="78">
        <f>'VMware FINAL ORDER SUMMARY'!M77</f>
        <v>0</v>
      </c>
      <c r="H24" s="72" t="str">
        <f>'VMware FINAL ORDER SUMMARY'!N77</f>
        <v/>
      </c>
      <c r="I24" s="72" t="str">
        <f>'VMware FINAL ORDER SUMMARY'!O77</f>
        <v/>
      </c>
      <c r="J24" s="83" t="str">
        <f>'VMware FINAL ORDER SUMMARY'!P77</f>
        <v/>
      </c>
      <c r="K24" s="86">
        <f>'VMware FINAL ORDER SUMMARY'!S77</f>
        <v>0</v>
      </c>
    </row>
    <row r="25" spans="1:11" ht="15" customHeight="1">
      <c r="A25" s="516">
        <f>'VMware FINAL ORDER SUMMARY'!$F78</f>
        <v>0</v>
      </c>
      <c r="B25" s="517"/>
      <c r="C25" s="75" t="str">
        <f>'VMware FINAL ORDER SUMMARY'!H78</f>
        <v/>
      </c>
      <c r="D25" s="78">
        <f>'VMware FINAL ORDER SUMMARY'!J78</f>
        <v>0</v>
      </c>
      <c r="E25" s="72" t="str">
        <f>'VMware FINAL ORDER SUMMARY'!K78</f>
        <v/>
      </c>
      <c r="F25" s="79" t="str">
        <f>'VMware FINAL ORDER SUMMARY'!L78</f>
        <v/>
      </c>
      <c r="G25" s="78">
        <f>'VMware FINAL ORDER SUMMARY'!M78</f>
        <v>0</v>
      </c>
      <c r="H25" s="72" t="str">
        <f>'VMware FINAL ORDER SUMMARY'!N78</f>
        <v/>
      </c>
      <c r="I25" s="72" t="str">
        <f>'VMware FINAL ORDER SUMMARY'!O78</f>
        <v/>
      </c>
      <c r="J25" s="83" t="str">
        <f>'VMware FINAL ORDER SUMMARY'!P78</f>
        <v/>
      </c>
      <c r="K25" s="86">
        <f>'VMware FINAL ORDER SUMMARY'!S78</f>
        <v>0</v>
      </c>
    </row>
    <row r="26" spans="1:11" ht="15" customHeight="1">
      <c r="A26" s="516">
        <f>'VMware FINAL ORDER SUMMARY'!$F79</f>
        <v>0</v>
      </c>
      <c r="B26" s="517"/>
      <c r="C26" s="75" t="str">
        <f>'VMware FINAL ORDER SUMMARY'!H79</f>
        <v/>
      </c>
      <c r="D26" s="78">
        <f>'VMware FINAL ORDER SUMMARY'!J79</f>
        <v>0</v>
      </c>
      <c r="E26" s="72" t="str">
        <f>'VMware FINAL ORDER SUMMARY'!K79</f>
        <v/>
      </c>
      <c r="F26" s="79" t="str">
        <f>'VMware FINAL ORDER SUMMARY'!L79</f>
        <v/>
      </c>
      <c r="G26" s="78">
        <f>'VMware FINAL ORDER SUMMARY'!M79</f>
        <v>0</v>
      </c>
      <c r="H26" s="72" t="str">
        <f>'VMware FINAL ORDER SUMMARY'!N79</f>
        <v/>
      </c>
      <c r="I26" s="72" t="str">
        <f>'VMware FINAL ORDER SUMMARY'!O79</f>
        <v/>
      </c>
      <c r="J26" s="83" t="str">
        <f>'VMware FINAL ORDER SUMMARY'!P79</f>
        <v/>
      </c>
      <c r="K26" s="86">
        <f>'VMware FINAL ORDER SUMMARY'!S79</f>
        <v>0</v>
      </c>
    </row>
    <row r="27" spans="1:11" ht="15" customHeight="1">
      <c r="A27" s="516">
        <f>'VMware FINAL ORDER SUMMARY'!$F80</f>
        <v>0</v>
      </c>
      <c r="B27" s="517"/>
      <c r="C27" s="75" t="str">
        <f>'VMware FINAL ORDER SUMMARY'!H80</f>
        <v/>
      </c>
      <c r="D27" s="78">
        <f>'VMware FINAL ORDER SUMMARY'!J80</f>
        <v>0</v>
      </c>
      <c r="E27" s="72" t="str">
        <f>'VMware FINAL ORDER SUMMARY'!K80</f>
        <v/>
      </c>
      <c r="F27" s="79" t="str">
        <f>'VMware FINAL ORDER SUMMARY'!L80</f>
        <v/>
      </c>
      <c r="G27" s="78">
        <f>'VMware FINAL ORDER SUMMARY'!M80</f>
        <v>0</v>
      </c>
      <c r="H27" s="72" t="str">
        <f>'VMware FINAL ORDER SUMMARY'!N80</f>
        <v/>
      </c>
      <c r="I27" s="72" t="str">
        <f>'VMware FINAL ORDER SUMMARY'!O80</f>
        <v/>
      </c>
      <c r="J27" s="83" t="str">
        <f>'VMware FINAL ORDER SUMMARY'!P80</f>
        <v/>
      </c>
      <c r="K27" s="86">
        <f>'VMware FINAL ORDER SUMMARY'!S80</f>
        <v>0</v>
      </c>
    </row>
    <row r="28" spans="1:11" ht="15" customHeight="1">
      <c r="A28" s="516">
        <f>'VMware FINAL ORDER SUMMARY'!$F81</f>
        <v>0</v>
      </c>
      <c r="B28" s="517"/>
      <c r="C28" s="75" t="str">
        <f>'VMware FINAL ORDER SUMMARY'!H81</f>
        <v/>
      </c>
      <c r="D28" s="78">
        <f>'VMware FINAL ORDER SUMMARY'!J81</f>
        <v>0</v>
      </c>
      <c r="E28" s="72" t="str">
        <f>'VMware FINAL ORDER SUMMARY'!K81</f>
        <v/>
      </c>
      <c r="F28" s="79" t="str">
        <f>'VMware FINAL ORDER SUMMARY'!L81</f>
        <v/>
      </c>
      <c r="G28" s="78">
        <f>'VMware FINAL ORDER SUMMARY'!M81</f>
        <v>0</v>
      </c>
      <c r="H28" s="72" t="str">
        <f>'VMware FINAL ORDER SUMMARY'!N81</f>
        <v/>
      </c>
      <c r="I28" s="72" t="str">
        <f>'VMware FINAL ORDER SUMMARY'!O81</f>
        <v/>
      </c>
      <c r="J28" s="83" t="str">
        <f>'VMware FINAL ORDER SUMMARY'!P81</f>
        <v/>
      </c>
      <c r="K28" s="86">
        <f>'VMware FINAL ORDER SUMMARY'!S81</f>
        <v>0</v>
      </c>
    </row>
    <row r="29" spans="1:11" ht="15" customHeight="1">
      <c r="A29" s="516">
        <f>'VMware FINAL ORDER SUMMARY'!$F82</f>
        <v>0</v>
      </c>
      <c r="B29" s="517"/>
      <c r="C29" s="75" t="str">
        <f>'VMware FINAL ORDER SUMMARY'!H82</f>
        <v/>
      </c>
      <c r="D29" s="78">
        <f>'VMware FINAL ORDER SUMMARY'!J82</f>
        <v>0</v>
      </c>
      <c r="E29" s="72" t="str">
        <f>'VMware FINAL ORDER SUMMARY'!K82</f>
        <v/>
      </c>
      <c r="F29" s="79" t="str">
        <f>'VMware FINAL ORDER SUMMARY'!L82</f>
        <v/>
      </c>
      <c r="G29" s="78">
        <f>'VMware FINAL ORDER SUMMARY'!M82</f>
        <v>0</v>
      </c>
      <c r="H29" s="72" t="str">
        <f>'VMware FINAL ORDER SUMMARY'!N82</f>
        <v/>
      </c>
      <c r="I29" s="72" t="str">
        <f>'VMware FINAL ORDER SUMMARY'!O82</f>
        <v/>
      </c>
      <c r="J29" s="83" t="str">
        <f>'VMware FINAL ORDER SUMMARY'!P82</f>
        <v/>
      </c>
      <c r="K29" s="86">
        <f>'VMware FINAL ORDER SUMMARY'!S82</f>
        <v>0</v>
      </c>
    </row>
    <row r="30" spans="1:11" ht="15" customHeight="1">
      <c r="A30" s="516">
        <f>'VMware FINAL ORDER SUMMARY'!$F83</f>
        <v>0</v>
      </c>
      <c r="B30" s="517"/>
      <c r="C30" s="75" t="str">
        <f>'VMware FINAL ORDER SUMMARY'!H83</f>
        <v/>
      </c>
      <c r="D30" s="78">
        <f>'VMware FINAL ORDER SUMMARY'!J83</f>
        <v>0</v>
      </c>
      <c r="E30" s="72" t="str">
        <f>'VMware FINAL ORDER SUMMARY'!K83</f>
        <v/>
      </c>
      <c r="F30" s="79" t="str">
        <f>'VMware FINAL ORDER SUMMARY'!L83</f>
        <v/>
      </c>
      <c r="G30" s="78">
        <f>'VMware FINAL ORDER SUMMARY'!M83</f>
        <v>0</v>
      </c>
      <c r="H30" s="72" t="str">
        <f>'VMware FINAL ORDER SUMMARY'!N83</f>
        <v/>
      </c>
      <c r="I30" s="72" t="str">
        <f>'VMware FINAL ORDER SUMMARY'!O83</f>
        <v/>
      </c>
      <c r="J30" s="83" t="str">
        <f>'VMware FINAL ORDER SUMMARY'!P83</f>
        <v/>
      </c>
      <c r="K30" s="86">
        <f>'VMware FINAL ORDER SUMMARY'!S83</f>
        <v>0</v>
      </c>
    </row>
    <row r="31" spans="1:11" ht="15" customHeight="1">
      <c r="A31" s="516">
        <f>'VMware FINAL ORDER SUMMARY'!$F84</f>
        <v>0</v>
      </c>
      <c r="B31" s="517"/>
      <c r="C31" s="75" t="str">
        <f>'VMware FINAL ORDER SUMMARY'!H84</f>
        <v/>
      </c>
      <c r="D31" s="78">
        <f>'VMware FINAL ORDER SUMMARY'!J84</f>
        <v>0</v>
      </c>
      <c r="E31" s="72" t="str">
        <f>'VMware FINAL ORDER SUMMARY'!K84</f>
        <v/>
      </c>
      <c r="F31" s="79" t="str">
        <f>'VMware FINAL ORDER SUMMARY'!L84</f>
        <v/>
      </c>
      <c r="G31" s="78">
        <f>'VMware FINAL ORDER SUMMARY'!M84</f>
        <v>0</v>
      </c>
      <c r="H31" s="72" t="str">
        <f>'VMware FINAL ORDER SUMMARY'!N84</f>
        <v/>
      </c>
      <c r="I31" s="72" t="str">
        <f>'VMware FINAL ORDER SUMMARY'!O84</f>
        <v/>
      </c>
      <c r="J31" s="83" t="str">
        <f>'VMware FINAL ORDER SUMMARY'!P84</f>
        <v/>
      </c>
      <c r="K31" s="86">
        <f>'VMware FINAL ORDER SUMMARY'!S84</f>
        <v>0</v>
      </c>
    </row>
    <row r="32" spans="1:11" ht="15" customHeight="1" thickBot="1">
      <c r="A32" s="518">
        <f>'VMware FINAL ORDER SUMMARY'!$F85</f>
        <v>0</v>
      </c>
      <c r="B32" s="512"/>
      <c r="C32" s="76" t="str">
        <f>'VMware FINAL ORDER SUMMARY'!H85</f>
        <v/>
      </c>
      <c r="D32" s="80">
        <f>'VMware FINAL ORDER SUMMARY'!J85</f>
        <v>0</v>
      </c>
      <c r="E32" s="81" t="str">
        <f>'VMware FINAL ORDER SUMMARY'!K85</f>
        <v/>
      </c>
      <c r="F32" s="82" t="str">
        <f>'VMware FINAL ORDER SUMMARY'!L85</f>
        <v/>
      </c>
      <c r="G32" s="80">
        <f>'VMware FINAL ORDER SUMMARY'!M85</f>
        <v>0</v>
      </c>
      <c r="H32" s="81" t="str">
        <f>'VMware FINAL ORDER SUMMARY'!N85</f>
        <v/>
      </c>
      <c r="I32" s="81" t="str">
        <f>'VMware FINAL ORDER SUMMARY'!O85</f>
        <v/>
      </c>
      <c r="J32" s="84" t="str">
        <f>'VMware FINAL ORDER SUMMARY'!P85</f>
        <v/>
      </c>
      <c r="K32" s="87">
        <f>'VMware FINAL ORDER SUMMARY'!S85</f>
        <v>0</v>
      </c>
    </row>
    <row r="34" spans="1:11" ht="16.5" thickBot="1">
      <c r="A34" s="71" t="s">
        <v>55</v>
      </c>
    </row>
    <row r="35" spans="1:11" ht="15" customHeight="1" thickBot="1">
      <c r="A35" s="458" t="s">
        <v>10</v>
      </c>
      <c r="B35" s="459"/>
      <c r="C35" s="460"/>
      <c r="D35" s="458" t="s">
        <v>11</v>
      </c>
      <c r="E35" s="459"/>
      <c r="F35" s="460"/>
      <c r="G35" s="458" t="s">
        <v>12</v>
      </c>
      <c r="H35" s="459"/>
      <c r="I35" s="459"/>
      <c r="J35" s="460"/>
    </row>
    <row r="36" spans="1:11" ht="15" customHeight="1">
      <c r="A36" s="507" t="s">
        <v>13</v>
      </c>
      <c r="B36" s="508"/>
      <c r="C36" s="74" t="s">
        <v>14</v>
      </c>
      <c r="D36" s="77" t="s">
        <v>32</v>
      </c>
      <c r="E36" s="73" t="s">
        <v>15</v>
      </c>
      <c r="F36" s="74" t="s">
        <v>16</v>
      </c>
      <c r="G36" s="77" t="s">
        <v>17</v>
      </c>
      <c r="H36" s="73" t="s">
        <v>18</v>
      </c>
      <c r="I36" s="73" t="s">
        <v>19</v>
      </c>
      <c r="J36" s="74" t="s">
        <v>20</v>
      </c>
      <c r="K36" s="85" t="s">
        <v>21</v>
      </c>
    </row>
    <row r="37" spans="1:11" ht="15" customHeight="1">
      <c r="A37" s="505">
        <f>'VMware FINAL ORDER SUMMARY'!$F92</f>
        <v>0</v>
      </c>
      <c r="B37" s="506"/>
      <c r="C37" s="75" t="str">
        <f>'VMware FINAL ORDER SUMMARY'!H92</f>
        <v/>
      </c>
      <c r="D37" s="78">
        <f>'VMware FINAL ORDER SUMMARY'!J92</f>
        <v>0</v>
      </c>
      <c r="E37" s="72" t="str">
        <f>'VMware FINAL ORDER SUMMARY'!K92</f>
        <v/>
      </c>
      <c r="F37" s="79" t="str">
        <f>'VMware FINAL ORDER SUMMARY'!L92</f>
        <v/>
      </c>
      <c r="G37" s="78">
        <f>'VMware FINAL ORDER SUMMARY'!M92</f>
        <v>0</v>
      </c>
      <c r="H37" s="72" t="str">
        <f>'VMware FINAL ORDER SUMMARY'!N92</f>
        <v/>
      </c>
      <c r="I37" s="72">
        <f>'[1]VMware FINAL ORDER SUMMARY'!O70</f>
        <v>0</v>
      </c>
      <c r="J37" s="83" t="str">
        <f>'VMware FINAL ORDER SUMMARY'!P92</f>
        <v/>
      </c>
      <c r="K37" s="86">
        <f>'VMware FINAL ORDER SUMMARY'!S92</f>
        <v>0</v>
      </c>
    </row>
    <row r="38" spans="1:11" ht="15" customHeight="1">
      <c r="A38" s="505" t="str">
        <f>'VMware FINAL ORDER SUMMARY'!$F93</f>
        <v/>
      </c>
      <c r="B38" s="506"/>
      <c r="C38" s="75"/>
      <c r="D38" s="89"/>
      <c r="E38" s="88"/>
      <c r="F38" s="90"/>
      <c r="G38" s="94"/>
      <c r="H38" s="72" t="str">
        <f>'VMware FINAL ORDER SUMMARY'!O93</f>
        <v/>
      </c>
      <c r="I38" s="72" t="str">
        <f>'VMware FINAL ORDER SUMMARY'!O93</f>
        <v/>
      </c>
      <c r="J38" s="83"/>
      <c r="K38" s="86" t="str">
        <f>'VMware FINAL ORDER SUMMARY'!S93</f>
        <v/>
      </c>
    </row>
    <row r="39" spans="1:11" ht="15" customHeight="1">
      <c r="A39" s="505">
        <f>'VMware FINAL ORDER SUMMARY'!$F94</f>
        <v>0</v>
      </c>
      <c r="B39" s="506"/>
      <c r="C39" s="75" t="str">
        <f>'VMware FINAL ORDER SUMMARY'!H94</f>
        <v/>
      </c>
      <c r="D39" s="78">
        <f>'VMware FINAL ORDER SUMMARY'!J94</f>
        <v>0</v>
      </c>
      <c r="E39" s="72">
        <f>'VMware FINAL ORDER SUMMARY'!K95</f>
        <v>0</v>
      </c>
      <c r="F39" s="79" t="str">
        <f>'VMware FINAL ORDER SUMMARY'!L94</f>
        <v/>
      </c>
      <c r="G39" s="78">
        <f>'VMware FINAL ORDER SUMMARY'!M94</f>
        <v>0</v>
      </c>
      <c r="H39" s="72" t="str">
        <f>'VMware FINAL ORDER SUMMARY'!N94</f>
        <v/>
      </c>
      <c r="I39" s="72" t="str">
        <f>'[1]VMware FINAL ORDER SUMMARY'!O72</f>
        <v/>
      </c>
      <c r="J39" s="83" t="str">
        <f>'VMware FINAL ORDER SUMMARY'!P94</f>
        <v/>
      </c>
      <c r="K39" s="86">
        <f>'VMware FINAL ORDER SUMMARY'!S94</f>
        <v>0</v>
      </c>
    </row>
    <row r="40" spans="1:11" ht="15" customHeight="1">
      <c r="A40" s="505" t="str">
        <f>'VMware FINAL ORDER SUMMARY'!$F95</f>
        <v/>
      </c>
      <c r="B40" s="506"/>
      <c r="C40" s="75"/>
      <c r="D40" s="89"/>
      <c r="E40" s="88"/>
      <c r="F40" s="90"/>
      <c r="G40" s="94"/>
      <c r="H40" s="72">
        <f>'VMware FINAL ORDER SUMMARY'!N95</f>
        <v>0</v>
      </c>
      <c r="I40" s="72" t="str">
        <f>'[1]VMware FINAL ORDER SUMMARY'!O73</f>
        <v/>
      </c>
      <c r="J40" s="83"/>
      <c r="K40" s="86" t="str">
        <f>'VMware FINAL ORDER SUMMARY'!S95</f>
        <v/>
      </c>
    </row>
    <row r="41" spans="1:11" ht="15" customHeight="1">
      <c r="A41" s="505">
        <f>'VMware FINAL ORDER SUMMARY'!$F96</f>
        <v>0</v>
      </c>
      <c r="B41" s="506"/>
      <c r="C41" s="75" t="str">
        <f>'VMware FINAL ORDER SUMMARY'!H96</f>
        <v/>
      </c>
      <c r="D41" s="78">
        <f>'VMware FINAL ORDER SUMMARY'!J96</f>
        <v>0</v>
      </c>
      <c r="E41" s="72" t="str">
        <f>'VMware FINAL ORDER SUMMARY'!K96</f>
        <v/>
      </c>
      <c r="F41" s="79" t="str">
        <f>'VMware FINAL ORDER SUMMARY'!L96</f>
        <v/>
      </c>
      <c r="G41" s="78">
        <f>'VMware FINAL ORDER SUMMARY'!M96</f>
        <v>0</v>
      </c>
      <c r="H41" s="72" t="str">
        <f>'VMware FINAL ORDER SUMMARY'!N96</f>
        <v/>
      </c>
      <c r="I41" s="72" t="str">
        <f>'[1]VMware FINAL ORDER SUMMARY'!O74</f>
        <v/>
      </c>
      <c r="J41" s="83" t="str">
        <f>'VMware FINAL ORDER SUMMARY'!P96</f>
        <v/>
      </c>
      <c r="K41" s="86">
        <f>'VMware FINAL ORDER SUMMARY'!S96</f>
        <v>0</v>
      </c>
    </row>
    <row r="42" spans="1:11" ht="15" customHeight="1">
      <c r="A42" s="505" t="str">
        <f>'VMware FINAL ORDER SUMMARY'!$F97</f>
        <v/>
      </c>
      <c r="B42" s="506"/>
      <c r="C42" s="75"/>
      <c r="D42" s="89"/>
      <c r="E42" s="88"/>
      <c r="F42" s="90"/>
      <c r="G42" s="94"/>
      <c r="H42" s="72">
        <f>'VMware FINAL ORDER SUMMARY'!N97</f>
        <v>0</v>
      </c>
      <c r="I42" s="72" t="str">
        <f>'[1]VMware FINAL ORDER SUMMARY'!O75</f>
        <v/>
      </c>
      <c r="J42" s="83"/>
      <c r="K42" s="86" t="str">
        <f>'VMware FINAL ORDER SUMMARY'!S97</f>
        <v/>
      </c>
    </row>
    <row r="43" spans="1:11" ht="15" customHeight="1">
      <c r="A43" s="505">
        <f>'VMware FINAL ORDER SUMMARY'!$F98</f>
        <v>0</v>
      </c>
      <c r="B43" s="506"/>
      <c r="C43" s="75" t="str">
        <f>'VMware FINAL ORDER SUMMARY'!H98</f>
        <v/>
      </c>
      <c r="D43" s="78">
        <f>'VMware FINAL ORDER SUMMARY'!J98</f>
        <v>0</v>
      </c>
      <c r="E43" s="72" t="str">
        <f>'VMware FINAL ORDER SUMMARY'!K98</f>
        <v/>
      </c>
      <c r="F43" s="79" t="str">
        <f>'VMware FINAL ORDER SUMMARY'!L98</f>
        <v/>
      </c>
      <c r="G43" s="78">
        <f>'VMware FINAL ORDER SUMMARY'!M98</f>
        <v>0</v>
      </c>
      <c r="H43" s="72" t="str">
        <f>'VMware FINAL ORDER SUMMARY'!N98</f>
        <v/>
      </c>
      <c r="I43" s="72" t="str">
        <f>'[1]VMware FINAL ORDER SUMMARY'!O76</f>
        <v/>
      </c>
      <c r="J43" s="83" t="str">
        <f>'VMware FINAL ORDER SUMMARY'!P98</f>
        <v/>
      </c>
      <c r="K43" s="86">
        <f>'VMware FINAL ORDER SUMMARY'!S98</f>
        <v>0</v>
      </c>
    </row>
    <row r="44" spans="1:11" ht="15" customHeight="1">
      <c r="A44" s="505" t="str">
        <f>'VMware FINAL ORDER SUMMARY'!$F99</f>
        <v/>
      </c>
      <c r="B44" s="506"/>
      <c r="C44" s="75"/>
      <c r="D44" s="89"/>
      <c r="E44" s="88"/>
      <c r="F44" s="90"/>
      <c r="G44" s="94"/>
      <c r="H44" s="72">
        <f>'VMware FINAL ORDER SUMMARY'!N99</f>
        <v>0</v>
      </c>
      <c r="I44" s="72" t="str">
        <f>'[1]VMware FINAL ORDER SUMMARY'!O77</f>
        <v/>
      </c>
      <c r="J44" s="83"/>
      <c r="K44" s="86" t="str">
        <f>'VMware FINAL ORDER SUMMARY'!S99</f>
        <v/>
      </c>
    </row>
    <row r="45" spans="1:11" ht="15" customHeight="1">
      <c r="A45" s="505">
        <f>'VMware FINAL ORDER SUMMARY'!$F100</f>
        <v>0</v>
      </c>
      <c r="B45" s="506"/>
      <c r="C45" s="75" t="str">
        <f>'VMware FINAL ORDER SUMMARY'!H100</f>
        <v/>
      </c>
      <c r="D45" s="78">
        <f>'VMware FINAL ORDER SUMMARY'!J100</f>
        <v>0</v>
      </c>
      <c r="E45" s="72" t="str">
        <f>'VMware FINAL ORDER SUMMARY'!K100</f>
        <v/>
      </c>
      <c r="F45" s="79" t="str">
        <f>'VMware FINAL ORDER SUMMARY'!L100</f>
        <v/>
      </c>
      <c r="G45" s="78">
        <f>'VMware FINAL ORDER SUMMARY'!M100</f>
        <v>0</v>
      </c>
      <c r="H45" s="72" t="str">
        <f>'VMware FINAL ORDER SUMMARY'!N100</f>
        <v/>
      </c>
      <c r="I45" s="72" t="str">
        <f>'[1]VMware FINAL ORDER SUMMARY'!O78</f>
        <v/>
      </c>
      <c r="J45" s="83" t="str">
        <f>'VMware FINAL ORDER SUMMARY'!P100</f>
        <v/>
      </c>
      <c r="K45" s="86">
        <f>'VMware FINAL ORDER SUMMARY'!S100</f>
        <v>0</v>
      </c>
    </row>
    <row r="46" spans="1:11" ht="15" customHeight="1" thickBot="1">
      <c r="A46" s="513" t="str">
        <f>'VMware FINAL ORDER SUMMARY'!$F101</f>
        <v/>
      </c>
      <c r="B46" s="514"/>
      <c r="C46" s="76"/>
      <c r="D46" s="91"/>
      <c r="E46" s="92"/>
      <c r="F46" s="93"/>
      <c r="G46" s="95"/>
      <c r="H46" s="81">
        <f>'VMware FINAL ORDER SUMMARY'!N101</f>
        <v>0</v>
      </c>
      <c r="I46" s="81" t="str">
        <f>'[1]VMware FINAL ORDER SUMMARY'!O79</f>
        <v/>
      </c>
      <c r="J46" s="84"/>
      <c r="K46" s="87" t="str">
        <f>'VMware FINAL ORDER SUMMARY'!S101</f>
        <v/>
      </c>
    </row>
    <row r="48" spans="1:11" ht="16.5" thickBot="1">
      <c r="A48" s="71" t="s">
        <v>56</v>
      </c>
    </row>
    <row r="49" spans="1:9" ht="15" customHeight="1">
      <c r="A49" s="509" t="s">
        <v>13</v>
      </c>
      <c r="B49" s="510"/>
      <c r="C49" s="96" t="s">
        <v>14</v>
      </c>
      <c r="D49" s="97" t="s">
        <v>32</v>
      </c>
      <c r="E49" s="98" t="s">
        <v>17</v>
      </c>
      <c r="F49" s="96" t="s">
        <v>18</v>
      </c>
      <c r="G49" s="85" t="s">
        <v>19</v>
      </c>
    </row>
    <row r="50" spans="1:9" ht="15" customHeight="1">
      <c r="A50" s="505">
        <f>'VMware FINAL ORDER SUMMARY'!$F117</f>
        <v>0</v>
      </c>
      <c r="B50" s="506"/>
      <c r="C50" s="75" t="str">
        <f>'VMware FINAL ORDER SUMMARY'!H117</f>
        <v/>
      </c>
      <c r="D50" s="78">
        <f>'VMware FINAL ORDER SUMMARY'!J117</f>
        <v>0</v>
      </c>
      <c r="E50" s="281">
        <f>'VMware FINAL ORDER SUMMARY'!K117</f>
        <v>0</v>
      </c>
      <c r="F50" s="79" t="str">
        <f>'VMware FINAL ORDER SUMMARY'!L117</f>
        <v/>
      </c>
      <c r="G50" s="282">
        <f>'VMware FINAL ORDER SUMMARY'!M117</f>
        <v>0</v>
      </c>
    </row>
    <row r="51" spans="1:9" ht="15" customHeight="1">
      <c r="A51" s="505">
        <f>'VMware FINAL ORDER SUMMARY'!$F118</f>
        <v>0</v>
      </c>
      <c r="B51" s="506"/>
      <c r="C51" s="75" t="str">
        <f>'VMware FINAL ORDER SUMMARY'!H118</f>
        <v/>
      </c>
      <c r="D51" s="78">
        <f>'VMware FINAL ORDER SUMMARY'!J118</f>
        <v>0</v>
      </c>
      <c r="E51" s="72">
        <f>'VMware FINAL ORDER SUMMARY'!K118</f>
        <v>0</v>
      </c>
      <c r="F51" s="79" t="str">
        <f>'VMware FINAL ORDER SUMMARY'!L118</f>
        <v/>
      </c>
      <c r="G51" s="282">
        <f>'VMware FINAL ORDER SUMMARY'!M118</f>
        <v>0</v>
      </c>
    </row>
    <row r="52" spans="1:9" ht="15" customHeight="1">
      <c r="A52" s="505">
        <f>'VMware FINAL ORDER SUMMARY'!$F119</f>
        <v>0</v>
      </c>
      <c r="B52" s="506"/>
      <c r="C52" s="75" t="str">
        <f>'VMware FINAL ORDER SUMMARY'!H119</f>
        <v/>
      </c>
      <c r="D52" s="78">
        <f>'VMware FINAL ORDER SUMMARY'!J119</f>
        <v>0</v>
      </c>
      <c r="E52" s="72">
        <f>'VMware FINAL ORDER SUMMARY'!K119</f>
        <v>0</v>
      </c>
      <c r="F52" s="79" t="str">
        <f>'VMware FINAL ORDER SUMMARY'!L119</f>
        <v/>
      </c>
      <c r="G52" s="282">
        <f>'VMware FINAL ORDER SUMMARY'!M119</f>
        <v>0</v>
      </c>
    </row>
    <row r="53" spans="1:9" ht="15" customHeight="1">
      <c r="A53" s="505">
        <f>'VMware FINAL ORDER SUMMARY'!$F120</f>
        <v>0</v>
      </c>
      <c r="B53" s="506"/>
      <c r="C53" s="283" t="str">
        <f>'VMware FINAL ORDER SUMMARY'!H120</f>
        <v/>
      </c>
      <c r="D53" s="284">
        <f>'VMware FINAL ORDER SUMMARY'!J120</f>
        <v>0</v>
      </c>
      <c r="E53" s="281">
        <f>'VMware FINAL ORDER SUMMARY'!K120</f>
        <v>0</v>
      </c>
      <c r="F53" s="285" t="str">
        <f>'VMware FINAL ORDER SUMMARY'!L120</f>
        <v/>
      </c>
      <c r="G53" s="282">
        <f>'VMware FINAL ORDER SUMMARY'!M120</f>
        <v>0</v>
      </c>
    </row>
    <row r="54" spans="1:9" ht="15" customHeight="1">
      <c r="A54" s="505">
        <f>'VMware FINAL ORDER SUMMARY'!$F121</f>
        <v>0</v>
      </c>
      <c r="B54" s="506"/>
      <c r="C54" s="283" t="str">
        <f>'VMware FINAL ORDER SUMMARY'!H121</f>
        <v/>
      </c>
      <c r="D54" s="284">
        <f>'VMware FINAL ORDER SUMMARY'!J121</f>
        <v>0</v>
      </c>
      <c r="E54" s="281">
        <f>'VMware FINAL ORDER SUMMARY'!K121</f>
        <v>0</v>
      </c>
      <c r="F54" s="285" t="str">
        <f>'VMware FINAL ORDER SUMMARY'!L121</f>
        <v/>
      </c>
      <c r="G54" s="282">
        <f>'VMware FINAL ORDER SUMMARY'!M121</f>
        <v>0</v>
      </c>
    </row>
    <row r="55" spans="1:9" ht="15" customHeight="1">
      <c r="A55" s="505">
        <f>'VMware FINAL ORDER SUMMARY'!$F122</f>
        <v>0</v>
      </c>
      <c r="B55" s="506"/>
      <c r="C55" s="283" t="str">
        <f>'VMware FINAL ORDER SUMMARY'!H122</f>
        <v/>
      </c>
      <c r="D55" s="284">
        <f>'VMware FINAL ORDER SUMMARY'!J122</f>
        <v>0</v>
      </c>
      <c r="E55" s="281">
        <f>'VMware FINAL ORDER SUMMARY'!K122</f>
        <v>0</v>
      </c>
      <c r="F55" s="285" t="str">
        <f>'VMware FINAL ORDER SUMMARY'!L122</f>
        <v/>
      </c>
      <c r="G55" s="282">
        <f>'VMware FINAL ORDER SUMMARY'!M122</f>
        <v>0</v>
      </c>
    </row>
    <row r="56" spans="1:9" ht="15" customHeight="1">
      <c r="A56" s="505">
        <f>'VMware FINAL ORDER SUMMARY'!$F123</f>
        <v>0</v>
      </c>
      <c r="B56" s="506"/>
      <c r="C56" s="283" t="str">
        <f>'VMware FINAL ORDER SUMMARY'!H123</f>
        <v/>
      </c>
      <c r="D56" s="284">
        <f>'VMware FINAL ORDER SUMMARY'!J123</f>
        <v>0</v>
      </c>
      <c r="E56" s="281">
        <f>'VMware FINAL ORDER SUMMARY'!K123</f>
        <v>0</v>
      </c>
      <c r="F56" s="285" t="str">
        <f>'VMware FINAL ORDER SUMMARY'!L123</f>
        <v/>
      </c>
      <c r="G56" s="282">
        <f>'VMware FINAL ORDER SUMMARY'!M123</f>
        <v>0</v>
      </c>
    </row>
    <row r="57" spans="1:9" ht="15" customHeight="1">
      <c r="A57" s="505">
        <f>'VMware FINAL ORDER SUMMARY'!$F124</f>
        <v>0</v>
      </c>
      <c r="B57" s="506"/>
      <c r="C57" s="283" t="str">
        <f>'VMware FINAL ORDER SUMMARY'!H124</f>
        <v/>
      </c>
      <c r="D57" s="284">
        <f>'VMware FINAL ORDER SUMMARY'!J124</f>
        <v>0</v>
      </c>
      <c r="E57" s="281">
        <f>'VMware FINAL ORDER SUMMARY'!K124</f>
        <v>0</v>
      </c>
      <c r="F57" s="285" t="str">
        <f>'VMware FINAL ORDER SUMMARY'!L124</f>
        <v/>
      </c>
      <c r="G57" s="282">
        <f>'VMware FINAL ORDER SUMMARY'!M124</f>
        <v>0</v>
      </c>
    </row>
    <row r="58" spans="1:9" ht="15" customHeight="1">
      <c r="A58" s="505">
        <f>'VMware FINAL ORDER SUMMARY'!$F125</f>
        <v>0</v>
      </c>
      <c r="B58" s="506"/>
      <c r="C58" s="283" t="str">
        <f>'VMware FINAL ORDER SUMMARY'!H125</f>
        <v/>
      </c>
      <c r="D58" s="284">
        <f>'VMware FINAL ORDER SUMMARY'!J125</f>
        <v>0</v>
      </c>
      <c r="E58" s="281">
        <f>'VMware FINAL ORDER SUMMARY'!K125</f>
        <v>0</v>
      </c>
      <c r="F58" s="285" t="str">
        <f>'VMware FINAL ORDER SUMMARY'!L125</f>
        <v/>
      </c>
      <c r="G58" s="282">
        <f>'VMware FINAL ORDER SUMMARY'!M125</f>
        <v>0</v>
      </c>
      <c r="I58" s="66"/>
    </row>
    <row r="60" spans="1:9" ht="16.5" thickBot="1">
      <c r="A60" s="71" t="s">
        <v>22</v>
      </c>
    </row>
    <row r="61" spans="1:9">
      <c r="A61" s="509" t="s">
        <v>25</v>
      </c>
      <c r="B61" s="510"/>
      <c r="C61" s="96" t="s">
        <v>14</v>
      </c>
      <c r="D61" s="99" t="s">
        <v>32</v>
      </c>
      <c r="E61" s="100" t="s">
        <v>26</v>
      </c>
      <c r="F61" s="96" t="s">
        <v>23</v>
      </c>
    </row>
    <row r="62" spans="1:9" ht="13.5" thickBot="1">
      <c r="A62" s="511" t="str">
        <f>IF('VMware FINAL ORDER SUMMARY'!$J$108="","",'VMware FINAL ORDER SUMMARY'!$F108)</f>
        <v/>
      </c>
      <c r="B62" s="512"/>
      <c r="C62" s="76" t="str">
        <f>IF('VMware FINAL ORDER SUMMARY'!$J$108="","",'VMware FINAL ORDER SUMMARY'!H108)</f>
        <v/>
      </c>
      <c r="D62" s="80">
        <f>'VMware FINAL ORDER SUMMARY'!J108</f>
        <v>0</v>
      </c>
      <c r="E62" s="81" t="str">
        <f>IF('VMware FINAL ORDER SUMMARY'!$J$108="","",'VMware FINAL ORDER SUMMARY'!K108)</f>
        <v/>
      </c>
      <c r="F62" s="82">
        <f>'VMware FINAL ORDER SUMMARY'!L108</f>
        <v>0</v>
      </c>
    </row>
    <row r="68" spans="1:2" ht="13.5" thickBot="1"/>
    <row r="69" spans="1:2" s="104" customFormat="1" ht="24.95" customHeight="1" thickBot="1">
      <c r="A69" s="102" t="s">
        <v>30</v>
      </c>
      <c r="B69" s="103">
        <f>SUM(K23:K32,K37:K46,G50:G58,F62)</f>
        <v>0</v>
      </c>
    </row>
  </sheetData>
  <sheetProtection password="8666" sheet="1" objects="1" scenarios="1"/>
  <mergeCells count="41">
    <mergeCell ref="A27:B27"/>
    <mergeCell ref="A21:C21"/>
    <mergeCell ref="D21:F21"/>
    <mergeCell ref="G21:J21"/>
    <mergeCell ref="A35:C35"/>
    <mergeCell ref="D35:F35"/>
    <mergeCell ref="G35:J35"/>
    <mergeCell ref="A28:B28"/>
    <mergeCell ref="A29:B29"/>
    <mergeCell ref="A30:B30"/>
    <mergeCell ref="A31:B31"/>
    <mergeCell ref="A32:B32"/>
    <mergeCell ref="A13:K13"/>
    <mergeCell ref="A23:B23"/>
    <mergeCell ref="A24:B24"/>
    <mergeCell ref="A25:B25"/>
    <mergeCell ref="A26:B26"/>
    <mergeCell ref="A22:B22"/>
    <mergeCell ref="A54:B54"/>
    <mergeCell ref="A43:B43"/>
    <mergeCell ref="A44:B44"/>
    <mergeCell ref="A46:B46"/>
    <mergeCell ref="A49:B49"/>
    <mergeCell ref="A50:B50"/>
    <mergeCell ref="A51:B51"/>
    <mergeCell ref="A42:B42"/>
    <mergeCell ref="A36:B36"/>
    <mergeCell ref="A61:B61"/>
    <mergeCell ref="A62:B62"/>
    <mergeCell ref="A58:B58"/>
    <mergeCell ref="A55:B55"/>
    <mergeCell ref="A56:B56"/>
    <mergeCell ref="A57:B57"/>
    <mergeCell ref="A37:B37"/>
    <mergeCell ref="A38:B38"/>
    <mergeCell ref="A39:B39"/>
    <mergeCell ref="A40:B40"/>
    <mergeCell ref="A41:B41"/>
    <mergeCell ref="A45:B45"/>
    <mergeCell ref="A52:B52"/>
    <mergeCell ref="A53:B53"/>
  </mergeCells>
  <conditionalFormatting sqref="A23:K32 A37:K37 A39:K39 A38:C38 H38:K38 A41:K41 A40:C40 H40:K40 A43:K43 A42:C42 H42:K42 A45:K45 A44:C44 H44:K44 A46:C46 H46:K46 A50:G58">
    <cfRule type="cellIs" dxfId="1" priority="2" operator="equal">
      <formula>0</formula>
    </cfRule>
  </conditionalFormatting>
  <conditionalFormatting sqref="A62:F62">
    <cfRule type="cellIs" dxfId="0" priority="1" operator="equal">
      <formula>0</formula>
    </cfRule>
  </conditionalFormatting>
  <pageMargins left="0.7" right="0.7" top="0.75" bottom="0.75" header="0.3" footer="0.3"/>
  <pageSetup scale="55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VMware FINAL ORDER SUMMARY</vt:lpstr>
      <vt:lpstr>Product &amp; Price List</vt:lpstr>
      <vt:lpstr>Click to Quote</vt:lpstr>
      <vt:lpstr>'Click to Quote'!Print_Area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Emmalee Amundson</dc:creator>
  <cp:lastModifiedBy>Katie Appel</cp:lastModifiedBy>
  <cp:lastPrinted>2015-08-10T22:09:37Z</cp:lastPrinted>
  <dcterms:created xsi:type="dcterms:W3CDTF">2011-01-05T22:22:02Z</dcterms:created>
  <dcterms:modified xsi:type="dcterms:W3CDTF">2016-03-29T18:49:22Z</dcterms:modified>
</cp:coreProperties>
</file>