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updateLinks="never" codeName="ThisWorkbook" autoCompressPictures="0"/>
  <bookViews>
    <workbookView xWindow="0" yWindow="0" windowWidth="38400" windowHeight="15990"/>
  </bookViews>
  <sheets>
    <sheet name="VMware FINAL ORDER SUMMARY" sheetId="9" r:id="rId1"/>
    <sheet name="Product &amp; Price List" sheetId="15" r:id="rId2"/>
    <sheet name="Click to Quote" sheetId="16" r:id="rId3"/>
  </sheets>
  <externalReferences>
    <externalReference r:id="rId4"/>
  </externalReferences>
  <definedNames>
    <definedName name="_xlnm._FilterDatabase" localSheetId="1" hidden="1">'Product &amp; Price List'!$B$16:$L$16</definedName>
    <definedName name="_xlnm.Print_Area" localSheetId="2">'Click to Quote'!$A$1:$K$69</definedName>
  </definedNames>
  <calcPr calcId="145621" concurrentCalc="0"/>
</workbook>
</file>

<file path=xl/calcChain.xml><?xml version="1.0" encoding="utf-8"?>
<calcChain xmlns="http://schemas.openxmlformats.org/spreadsheetml/2006/main">
  <c r="H100" i="9" l="1"/>
  <c r="H98" i="9"/>
  <c r="H96" i="9"/>
  <c r="H94" i="9"/>
  <c r="H92" i="9"/>
  <c r="F95" i="9"/>
  <c r="F93" i="9"/>
  <c r="A39" i="16"/>
  <c r="A37" i="16"/>
  <c r="L117" i="9"/>
  <c r="G50" i="16"/>
  <c r="E56" i="16"/>
  <c r="E57" i="16"/>
  <c r="E58" i="16"/>
  <c r="D56" i="16"/>
  <c r="D57" i="16"/>
  <c r="D58" i="16"/>
  <c r="A58" i="16"/>
  <c r="A56" i="16"/>
  <c r="A57" i="16"/>
  <c r="K92" i="9"/>
  <c r="L92" i="9"/>
  <c r="N92" i="9"/>
  <c r="O92" i="9"/>
  <c r="S92" i="9"/>
  <c r="K94" i="9"/>
  <c r="L94" i="9"/>
  <c r="N94" i="9"/>
  <c r="O94" i="9"/>
  <c r="S94" i="9"/>
  <c r="K100" i="9"/>
  <c r="L100" i="9"/>
  <c r="N100" i="9"/>
  <c r="O100" i="9"/>
  <c r="S100" i="9"/>
  <c r="P100" i="9"/>
  <c r="P92" i="9"/>
  <c r="P94" i="9"/>
  <c r="K98" i="9"/>
  <c r="L98" i="9"/>
  <c r="H76" i="9"/>
  <c r="H77" i="9"/>
  <c r="H78" i="9"/>
  <c r="H85" i="9"/>
  <c r="K76" i="9"/>
  <c r="K77" i="9"/>
  <c r="K78" i="9"/>
  <c r="K85" i="9"/>
  <c r="L85" i="9"/>
  <c r="L76" i="9"/>
  <c r="L77" i="9"/>
  <c r="L78" i="9"/>
  <c r="N76" i="9"/>
  <c r="N77" i="9"/>
  <c r="N78" i="9"/>
  <c r="N85" i="9"/>
  <c r="O76" i="9"/>
  <c r="O77" i="9"/>
  <c r="O78" i="9"/>
  <c r="O85" i="9"/>
  <c r="P76" i="9"/>
  <c r="P77" i="9"/>
  <c r="P78" i="9"/>
  <c r="P85" i="9"/>
  <c r="S76" i="9"/>
  <c r="S77" i="9"/>
  <c r="S78" i="9"/>
  <c r="H118" i="9"/>
  <c r="H119" i="9"/>
  <c r="H120" i="9"/>
  <c r="H121" i="9"/>
  <c r="H122" i="9"/>
  <c r="H123" i="9"/>
  <c r="C56" i="16"/>
  <c r="H124" i="9"/>
  <c r="C57" i="16"/>
  <c r="H125" i="9"/>
  <c r="C58" i="16"/>
  <c r="H126" i="9"/>
  <c r="L118" i="9"/>
  <c r="L119" i="9"/>
  <c r="L120" i="9"/>
  <c r="L121" i="9"/>
  <c r="L122" i="9"/>
  <c r="L123" i="9"/>
  <c r="F56" i="16"/>
  <c r="L124" i="9"/>
  <c r="F57" i="16"/>
  <c r="L125" i="9"/>
  <c r="F58" i="16"/>
  <c r="L126" i="9"/>
  <c r="H117" i="9"/>
  <c r="G56" i="16"/>
  <c r="G57" i="16"/>
  <c r="G58" i="16"/>
  <c r="P79" i="9"/>
  <c r="P80" i="9"/>
  <c r="P81" i="9"/>
  <c r="P82" i="9"/>
  <c r="P83" i="9"/>
  <c r="P84" i="9"/>
  <c r="I46" i="16"/>
  <c r="I45" i="16"/>
  <c r="I44" i="16"/>
  <c r="I43" i="16"/>
  <c r="I42" i="16"/>
  <c r="I41" i="16"/>
  <c r="I40" i="16"/>
  <c r="I39" i="16"/>
  <c r="I37" i="16"/>
  <c r="H40" i="16"/>
  <c r="H42" i="16"/>
  <c r="H44" i="16"/>
  <c r="H46" i="16"/>
  <c r="K96" i="9"/>
  <c r="L96" i="9"/>
  <c r="N79" i="9"/>
  <c r="I24" i="16"/>
  <c r="O93" i="9"/>
  <c r="O84" i="9"/>
  <c r="I31" i="16"/>
  <c r="O83" i="9"/>
  <c r="I30" i="16"/>
  <c r="O82" i="9"/>
  <c r="I29" i="16"/>
  <c r="O81" i="9"/>
  <c r="I28" i="16"/>
  <c r="O80" i="9"/>
  <c r="I27" i="16"/>
  <c r="O79" i="9"/>
  <c r="I26" i="16"/>
  <c r="I25" i="16"/>
  <c r="I32" i="16"/>
  <c r="N84" i="9"/>
  <c r="N83" i="9"/>
  <c r="N82" i="9"/>
  <c r="N81" i="9"/>
  <c r="N80" i="9"/>
  <c r="I23" i="16"/>
  <c r="L84" i="9"/>
  <c r="L83" i="9"/>
  <c r="L82" i="9"/>
  <c r="L81" i="9"/>
  <c r="L80" i="9"/>
  <c r="L79" i="9"/>
  <c r="K84" i="9"/>
  <c r="K83" i="9"/>
  <c r="K82" i="9"/>
  <c r="K81" i="9"/>
  <c r="K80" i="9"/>
  <c r="K79" i="9"/>
  <c r="H84" i="9"/>
  <c r="H83" i="9"/>
  <c r="H82" i="9"/>
  <c r="H81" i="9"/>
  <c r="H80" i="9"/>
  <c r="H79" i="9"/>
  <c r="F97" i="9"/>
  <c r="N96" i="9"/>
  <c r="P96" i="9"/>
  <c r="N98" i="9"/>
  <c r="O98" i="9"/>
  <c r="S98" i="9"/>
  <c r="H43" i="16"/>
  <c r="P98" i="9"/>
  <c r="H37" i="16"/>
  <c r="I38" i="16"/>
  <c r="H38" i="16"/>
  <c r="K45" i="16"/>
  <c r="H45" i="16"/>
  <c r="K39" i="16"/>
  <c r="H39" i="16"/>
  <c r="O96" i="9"/>
  <c r="H41" i="16"/>
  <c r="F99" i="9"/>
  <c r="S96" i="9"/>
  <c r="F101" i="9"/>
  <c r="S97" i="9"/>
  <c r="O97" i="9"/>
  <c r="S95" i="9"/>
  <c r="S93" i="9"/>
  <c r="B17" i="16"/>
  <c r="F55" i="16"/>
  <c r="C55" i="16"/>
  <c r="F54" i="16"/>
  <c r="C54" i="16"/>
  <c r="F53" i="16"/>
  <c r="C53" i="16"/>
  <c r="F52" i="16"/>
  <c r="C52" i="16"/>
  <c r="F51" i="16"/>
  <c r="C51" i="16"/>
  <c r="F50" i="16"/>
  <c r="C50" i="16"/>
  <c r="C23" i="16"/>
  <c r="E62" i="16"/>
  <c r="C62" i="16"/>
  <c r="A62" i="16"/>
  <c r="F62" i="16"/>
  <c r="D62" i="16"/>
  <c r="K24" i="16"/>
  <c r="S79" i="9"/>
  <c r="K26" i="16"/>
  <c r="E27" i="16"/>
  <c r="H27" i="16"/>
  <c r="S81" i="9"/>
  <c r="K28" i="16"/>
  <c r="S82" i="9"/>
  <c r="K29" i="16"/>
  <c r="S83" i="9"/>
  <c r="K30" i="16"/>
  <c r="S85" i="9"/>
  <c r="K32" i="16"/>
  <c r="K43" i="16"/>
  <c r="E45" i="16"/>
  <c r="F45" i="16"/>
  <c r="G52" i="16"/>
  <c r="G53" i="16"/>
  <c r="G55" i="16"/>
  <c r="E26" i="16"/>
  <c r="F26" i="16"/>
  <c r="H26" i="16"/>
  <c r="A51" i="16"/>
  <c r="A52" i="16"/>
  <c r="A53" i="16"/>
  <c r="A54" i="16"/>
  <c r="A55" i="16"/>
  <c r="D51" i="16"/>
  <c r="E51" i="16"/>
  <c r="D52" i="16"/>
  <c r="E52" i="16"/>
  <c r="D53" i="16"/>
  <c r="E53" i="16"/>
  <c r="D54" i="16"/>
  <c r="E54" i="16"/>
  <c r="D55" i="16"/>
  <c r="E55" i="16"/>
  <c r="E50" i="16"/>
  <c r="D50" i="16"/>
  <c r="A50" i="16"/>
  <c r="A41" i="16"/>
  <c r="A43" i="16"/>
  <c r="A45" i="16"/>
  <c r="D43" i="16"/>
  <c r="E43" i="16"/>
  <c r="F43" i="16"/>
  <c r="G43" i="16"/>
  <c r="J43" i="16"/>
  <c r="D45" i="16"/>
  <c r="G45" i="16"/>
  <c r="J45" i="16"/>
  <c r="D39" i="16"/>
  <c r="E39" i="16"/>
  <c r="G39" i="16"/>
  <c r="J39" i="16"/>
  <c r="D41" i="16"/>
  <c r="E41" i="16"/>
  <c r="G41" i="16"/>
  <c r="J41" i="16"/>
  <c r="E37" i="16"/>
  <c r="J37" i="16"/>
  <c r="G37" i="16"/>
  <c r="D37" i="16"/>
  <c r="A24" i="16"/>
  <c r="A25" i="16"/>
  <c r="A26" i="16"/>
  <c r="A27" i="16"/>
  <c r="A28" i="16"/>
  <c r="A29" i="16"/>
  <c r="A30" i="16"/>
  <c r="A31" i="16"/>
  <c r="A32" i="16"/>
  <c r="A23" i="16"/>
  <c r="C24" i="16"/>
  <c r="D24" i="16"/>
  <c r="E24" i="16"/>
  <c r="F24" i="16"/>
  <c r="G24" i="16"/>
  <c r="H24" i="16"/>
  <c r="J24" i="16"/>
  <c r="C25" i="16"/>
  <c r="D25" i="16"/>
  <c r="E25" i="16"/>
  <c r="F25" i="16"/>
  <c r="G25" i="16"/>
  <c r="H25" i="16"/>
  <c r="J25" i="16"/>
  <c r="C26" i="16"/>
  <c r="D26" i="16"/>
  <c r="G26" i="16"/>
  <c r="J26" i="16"/>
  <c r="C27" i="16"/>
  <c r="D27" i="16"/>
  <c r="G27" i="16"/>
  <c r="J27" i="16"/>
  <c r="C28" i="16"/>
  <c r="D28" i="16"/>
  <c r="E28" i="16"/>
  <c r="F28" i="16"/>
  <c r="G28" i="16"/>
  <c r="H28" i="16"/>
  <c r="J28" i="16"/>
  <c r="C29" i="16"/>
  <c r="D29" i="16"/>
  <c r="E29" i="16"/>
  <c r="F29" i="16"/>
  <c r="G29" i="16"/>
  <c r="H29" i="16"/>
  <c r="J29" i="16"/>
  <c r="C30" i="16"/>
  <c r="D30" i="16"/>
  <c r="E30" i="16"/>
  <c r="F30" i="16"/>
  <c r="G30" i="16"/>
  <c r="H30" i="16"/>
  <c r="J30" i="16"/>
  <c r="C31" i="16"/>
  <c r="D31" i="16"/>
  <c r="E31" i="16"/>
  <c r="F31" i="16"/>
  <c r="G31" i="16"/>
  <c r="H31" i="16"/>
  <c r="J31" i="16"/>
  <c r="C32" i="16"/>
  <c r="D32" i="16"/>
  <c r="E32" i="16"/>
  <c r="F32" i="16"/>
  <c r="G32" i="16"/>
  <c r="H32" i="16"/>
  <c r="J32" i="16"/>
  <c r="E23" i="16"/>
  <c r="G23" i="16"/>
  <c r="H23" i="16"/>
  <c r="J23" i="16"/>
  <c r="D23" i="16"/>
  <c r="B15" i="16"/>
  <c r="K15" i="16"/>
  <c r="G69" i="9"/>
  <c r="S101" i="9"/>
  <c r="K46" i="16"/>
  <c r="O101" i="9"/>
  <c r="O99" i="9"/>
  <c r="S99" i="9"/>
  <c r="K44" i="16"/>
  <c r="F39" i="16"/>
  <c r="C39" i="16"/>
  <c r="G54" i="16"/>
  <c r="G51" i="16"/>
  <c r="F37" i="16"/>
  <c r="A44" i="16"/>
  <c r="C43" i="16"/>
  <c r="S84" i="9"/>
  <c r="K31" i="16"/>
  <c r="A38" i="16"/>
  <c r="K38" i="16"/>
  <c r="A42" i="16"/>
  <c r="A46" i="16"/>
  <c r="C45" i="16"/>
  <c r="C41" i="16"/>
  <c r="C37" i="16"/>
  <c r="K42" i="16"/>
  <c r="A40" i="16"/>
  <c r="F41" i="16"/>
  <c r="K41" i="16"/>
  <c r="K37" i="16"/>
  <c r="F27" i="16"/>
  <c r="S80" i="9"/>
  <c r="K27" i="16"/>
  <c r="K25" i="16"/>
  <c r="F23" i="16"/>
  <c r="K40" i="16"/>
  <c r="K23" i="16"/>
  <c r="S86" i="9"/>
  <c r="S102" i="9"/>
  <c r="B69" i="16"/>
  <c r="P116" i="9"/>
</calcChain>
</file>

<file path=xl/comments1.xml><?xml version="1.0" encoding="utf-8"?>
<comments xmlns="http://schemas.openxmlformats.org/spreadsheetml/2006/main">
  <authors>
    <author>Kimberly Miranda</author>
  </authors>
  <commentList>
    <comment ref="F76" authorId="0">
      <text>
        <r>
          <rPr>
            <sz val="8.5"/>
            <color indexed="81"/>
            <rFont val="Arial"/>
            <family val="2"/>
          </rPr>
          <t>Select product using the drop-down menu inside each cell below.</t>
        </r>
      </text>
    </comment>
    <comment ref="F92" authorId="0">
      <text>
        <r>
          <rPr>
            <sz val="8.5"/>
            <color indexed="81"/>
            <rFont val="Arial"/>
            <family val="2"/>
          </rPr>
          <t>Select product using the drop-down menu inside each yellow cell below.</t>
        </r>
      </text>
    </comment>
  </commentList>
</comments>
</file>

<file path=xl/sharedStrings.xml><?xml version="1.0" encoding="utf-8"?>
<sst xmlns="http://schemas.openxmlformats.org/spreadsheetml/2006/main" count="397" uniqueCount="252">
  <si>
    <t>Name:</t>
  </si>
  <si>
    <t>Address:</t>
  </si>
  <si>
    <t>Phone:</t>
  </si>
  <si>
    <t>Email:</t>
  </si>
  <si>
    <t>OHIO ACADEMIC RESOURCES NETWORK - OARNET</t>
  </si>
  <si>
    <t>End User:</t>
  </si>
  <si>
    <t>By:</t>
  </si>
  <si>
    <t>Signature:</t>
  </si>
  <si>
    <t>Title:</t>
  </si>
  <si>
    <t>Date:</t>
  </si>
  <si>
    <t>VMware Products</t>
  </si>
  <si>
    <t>License Fees</t>
  </si>
  <si>
    <t>Maintenance Fees</t>
  </si>
  <si>
    <t>Product</t>
  </si>
  <si>
    <t>Product Code</t>
  </si>
  <si>
    <t>License Fee</t>
  </si>
  <si>
    <t>License Total</t>
  </si>
  <si>
    <t>SnS Term</t>
  </si>
  <si>
    <t>SnS Fee</t>
  </si>
  <si>
    <t>SnS Total</t>
  </si>
  <si>
    <t>SnS Code</t>
  </si>
  <si>
    <t>Total Cost</t>
  </si>
  <si>
    <t>PSO Credits</t>
  </si>
  <si>
    <t>PSO Total</t>
  </si>
  <si>
    <t>Technical Contact (Primary):</t>
  </si>
  <si>
    <t>Professional Services Credits</t>
  </si>
  <si>
    <t>PSO Fee</t>
  </si>
  <si>
    <t>MAINTENANCE RENEWAL of EXISTING VMWARE LICENSES</t>
  </si>
  <si>
    <t>NEW VMWARE LICENSES and MAINTENANCE</t>
  </si>
  <si>
    <t>SUBTOTAL:</t>
  </si>
  <si>
    <t>GRAND TOTAL:</t>
  </si>
  <si>
    <t>IN WITNESS WHEREOF, each party hereto warrants and represents that this Order Form has been executed by a duly authorized representative of such party, and it constitutes the legal, valid and binding obligation of such party.</t>
  </si>
  <si>
    <t>Qty</t>
  </si>
  <si>
    <t>END USER CONTACT INFORMATION</t>
  </si>
  <si>
    <t>City/State/Zip:</t>
  </si>
  <si>
    <t>GO TO (Product Name/Family):</t>
  </si>
  <si>
    <t>NEW PRODUCTS</t>
  </si>
  <si>
    <t>ATTACHMENT 1 - ORDER SUMMARY</t>
  </si>
  <si>
    <t>EXISTING LICENSE UPGRADES</t>
  </si>
  <si>
    <t>NEW</t>
  </si>
  <si>
    <t>Billing Contact</t>
  </si>
  <si>
    <t>CUSTOMER:</t>
  </si>
  <si>
    <t>Entity / Customer / End User Name:</t>
  </si>
  <si>
    <r>
      <t xml:space="preserve">Portal Folder Name </t>
    </r>
    <r>
      <rPr>
        <b/>
        <i/>
        <sz val="10"/>
        <color indexed="8"/>
        <rFont val="Arial"/>
        <family val="2"/>
      </rPr>
      <t>(if known)</t>
    </r>
    <r>
      <rPr>
        <b/>
        <sz val="10"/>
        <color indexed="8"/>
        <rFont val="Arial"/>
        <family val="2"/>
      </rPr>
      <t>:</t>
    </r>
  </si>
  <si>
    <t xml:space="preserve">   NOTES:</t>
  </si>
  <si>
    <t xml:space="preserve">   All product support under this contract is at the VMware Production Level.</t>
  </si>
  <si>
    <t xml:space="preserve">   All products require the license and maintenance to be purchased from OARnet.</t>
  </si>
  <si>
    <t>UPGRADE</t>
  </si>
  <si>
    <t>RENEWAL</t>
  </si>
  <si>
    <t>VMware Price Quote</t>
  </si>
  <si>
    <t>Customer Name:</t>
  </si>
  <si>
    <t>Quote #:</t>
  </si>
  <si>
    <t>New Licenses</t>
  </si>
  <si>
    <t>Upgrade Licenses:</t>
  </si>
  <si>
    <t>Maintenance Renewals</t>
  </si>
  <si>
    <t>OARnet/ VMware - VIRTUALIZATION PROGRAM ORDER FORM</t>
  </si>
  <si>
    <r>
      <t xml:space="preserve">Purchase Orders </t>
    </r>
    <r>
      <rPr>
        <sz val="8"/>
        <color indexed="8"/>
        <rFont val="Arial"/>
        <family val="2"/>
      </rPr>
      <t>must be submitted with this order form.</t>
    </r>
    <r>
      <rPr>
        <b/>
        <sz val="8"/>
        <color indexed="8"/>
        <rFont val="Arial"/>
        <family val="2"/>
      </rPr>
      <t xml:space="preserve"> PO Vendor address:    </t>
    </r>
    <r>
      <rPr>
        <b/>
        <sz val="8"/>
        <color rgb="FFFF0000"/>
        <rFont val="Arial"/>
        <family val="2"/>
      </rPr>
      <t>OSU/OARnet 1224 Kinnear Rd
Columbus, OH  43212</t>
    </r>
    <r>
      <rPr>
        <b/>
        <u/>
        <sz val="8"/>
        <color indexed="8"/>
        <rFont val="Arial"/>
        <family val="2"/>
      </rPr>
      <t xml:space="preserve">
Credit Card </t>
    </r>
    <r>
      <rPr>
        <sz val="8"/>
        <color indexed="8"/>
        <rFont val="Arial"/>
        <family val="2"/>
      </rPr>
      <t>payment is accepted at time of order placement for a maximum of</t>
    </r>
    <r>
      <rPr>
        <b/>
        <sz val="8"/>
        <color indexed="8"/>
        <rFont val="Arial"/>
        <family val="2"/>
      </rPr>
      <t xml:space="preserve"> </t>
    </r>
    <r>
      <rPr>
        <b/>
        <u/>
        <sz val="8"/>
        <color indexed="8"/>
        <rFont val="Arial"/>
        <family val="2"/>
      </rPr>
      <t>$10,000.</t>
    </r>
  </si>
  <si>
    <r>
      <t xml:space="preserve">SUBMIT </t>
    </r>
    <r>
      <rPr>
        <b/>
        <u/>
        <sz val="9"/>
        <color rgb="FFFF0000"/>
        <rFont val="Arial"/>
        <family val="2"/>
      </rPr>
      <t xml:space="preserve">Completed and Signed </t>
    </r>
    <r>
      <rPr>
        <b/>
        <sz val="9"/>
        <rFont val="Arial"/>
        <family val="2"/>
      </rPr>
      <t>ORDER FORM, along with a PO:</t>
    </r>
    <r>
      <rPr>
        <b/>
        <u/>
        <sz val="9"/>
        <rFont val="Arial"/>
        <family val="2"/>
      </rPr>
      <t xml:space="preserve">
</t>
    </r>
    <r>
      <rPr>
        <b/>
        <u/>
        <sz val="9"/>
        <color rgb="FFFF0000"/>
        <rFont val="Arial"/>
        <family val="2"/>
      </rPr>
      <t>EMAIL:</t>
    </r>
    <r>
      <rPr>
        <b/>
        <u/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- The State of Ohio:</t>
    </r>
    <r>
      <rPr>
        <b/>
        <u/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  </t>
    </r>
    <r>
      <rPr>
        <b/>
        <u/>
        <sz val="9"/>
        <color rgb="FFFF0000"/>
        <rFont val="Arial"/>
        <family val="2"/>
      </rPr>
      <t>vmware-stateofohio@oar.net</t>
    </r>
    <r>
      <rPr>
        <b/>
        <u/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-  Higher Education:     </t>
    </r>
    <r>
      <rPr>
        <b/>
        <u/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 </t>
    </r>
    <r>
      <rPr>
        <b/>
        <u/>
        <sz val="9"/>
        <color rgb="FFFF0000"/>
        <rFont val="Arial"/>
        <family val="2"/>
      </rPr>
      <t>vmware-higher-education@oar.net</t>
    </r>
    <r>
      <rPr>
        <b/>
        <u/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-  K12:  </t>
    </r>
    <r>
      <rPr>
        <b/>
        <u/>
        <sz val="9"/>
        <color rgb="FFFF0000"/>
        <rFont val="Arial"/>
        <family val="2"/>
      </rPr>
      <t>vmware-k12@oar.net</t>
    </r>
    <r>
      <rPr>
        <b/>
        <u/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Fax:        </t>
    </r>
    <r>
      <rPr>
        <b/>
        <u/>
        <sz val="9"/>
        <rFont val="Arial"/>
        <family val="2"/>
      </rPr>
      <t xml:space="preserve">614-292-9390 
</t>
    </r>
    <r>
      <rPr>
        <b/>
        <sz val="9"/>
        <rFont val="Arial"/>
        <family val="2"/>
      </rPr>
      <t xml:space="preserve">Mail:     </t>
    </r>
    <r>
      <rPr>
        <b/>
        <sz val="9"/>
        <color rgb="FFFF0000"/>
        <rFont val="Arial"/>
        <family val="2"/>
      </rPr>
      <t>1224 Kinnear Rd.
                 Columbus, OH 43212</t>
    </r>
  </si>
  <si>
    <t xml:space="preserve">                  </t>
  </si>
  <si>
    <r>
      <rPr>
        <b/>
        <sz val="18"/>
        <color theme="1"/>
        <rFont val="Arial"/>
        <family val="2"/>
      </rPr>
      <t xml:space="preserve"> </t>
    </r>
    <r>
      <rPr>
        <sz val="13"/>
        <color theme="1"/>
        <rFont val="Arial"/>
        <family val="2"/>
      </rPr>
      <t>To generate a quote, click on the Quote Button above or Tab below after making selection(s) on the "Order Summary Page."</t>
    </r>
  </si>
  <si>
    <t>Paul Schopis</t>
  </si>
  <si>
    <t>Interim Executive Director, OARnet</t>
  </si>
  <si>
    <t>•  AirWatch Basic Migration Configuration and Deployment On Premise Deployment Fee, One Time Fee</t>
  </si>
  <si>
    <t>V-PS-MIG-BASIC-OP</t>
  </si>
  <si>
    <t>•  AirWatch Basic Migration Configuration and Deployment Cloud Deployment, One Time Fee</t>
  </si>
  <si>
    <t>V-PS-MIG-BASIC-SP</t>
  </si>
  <si>
    <t>V-PS-PKI-BASIC-SP</t>
  </si>
  <si>
    <t>V-PS-GMS-CLD-SP</t>
  </si>
  <si>
    <t>V-PS-OMS-CLD-SP</t>
  </si>
  <si>
    <t>V-PS-BMS-CLD-SP</t>
  </si>
  <si>
    <t>•  AirWatch PKI Certificate Basic Configuration and Deployment, One Time Fee</t>
  </si>
  <si>
    <t>•  AirWatch Green Management Suite Cloud Deployment Fee, One Time Fee</t>
  </si>
  <si>
    <t>•  AirWatch Orange Management Suite Cloud Deployment Fee, One Time Fee</t>
  </si>
  <si>
    <t>•  AirWatch Blue Management Suite Cloud Deployment Fee, One Time Fee</t>
  </si>
  <si>
    <t>V-PS-YMS-CLD-SP</t>
  </si>
  <si>
    <t>V-PS-GLD-CLD-SP</t>
  </si>
  <si>
    <t>V-PS-SLV-CLD-SP</t>
  </si>
  <si>
    <t>V-PS-ENT-SUP-GEO</t>
  </si>
  <si>
    <t>V-PS-TAM</t>
  </si>
  <si>
    <t>•  AirWatch Yellow Management Suite Cloud Deployment Fee, One Time Fee</t>
  </si>
  <si>
    <t>•  AirWatch Enterprise Gold SaaS Cloud Deployment up to 100,000 devices, One Time Fee</t>
  </si>
  <si>
    <t>•  AirWatch Enterprise Silver SaaS Cloud Deployment up to 50,000 devices, One Time Fee</t>
  </si>
  <si>
    <t>•  AirWatch Enterprise Support, 1 Year Fee per Geography or Business Unit</t>
  </si>
  <si>
    <t>•  AirWatch Technical Account Manager, can be purchased by AirWatch Production or Enterprise Customers</t>
  </si>
  <si>
    <t>V-PS-ACCELERATE</t>
  </si>
  <si>
    <t>V-PS-APP-VPN-SP</t>
  </si>
  <si>
    <t>V-PS-APSV-MG-SP</t>
  </si>
  <si>
    <t>V-PS-AW-RPT-SP</t>
  </si>
  <si>
    <t>V-PS-DBSV-MG-SP</t>
  </si>
  <si>
    <t>•  AirWatch Accelerated Deployment Add-On, One Time Fee</t>
  </si>
  <si>
    <t>•  AirWatch Per App Tunneling Configuration, One Time Fee</t>
  </si>
  <si>
    <t>•  AirWatch Application Server Migration</t>
  </si>
  <si>
    <t>•  AirWatch Reports Server Configuration and Deployment, One Time Fee</t>
  </si>
  <si>
    <t>•  AirWatch Database Server Migration</t>
  </si>
  <si>
    <t>V-PS-DEP-SP</t>
  </si>
  <si>
    <t>V-PS-DHE-SET</t>
  </si>
  <si>
    <t>V-PS-DHE-UAT</t>
  </si>
  <si>
    <t>V-PS-DR-SP</t>
  </si>
  <si>
    <t>V-PS-ENT-ACC-SP</t>
  </si>
  <si>
    <t>V-PS-AWT-SP</t>
  </si>
  <si>
    <t>•  AirWatch Device Enrollment Program (DEP) Configuration and Deployment, One Time Fee</t>
  </si>
  <si>
    <t>•  AirWatch Cloud - Dedicated Environment Setup, One Time Fee / Environment</t>
  </si>
  <si>
    <t>•  AirWatch Cloud - Dedicated UAT Environment, Annual Fee / Environment</t>
  </si>
  <si>
    <t>•  AirWatch Disaster Recovery Set-up Fee</t>
  </si>
  <si>
    <t>•  AirWatch Cloud Connector (ACC) Configuration and Deployment - Enterprise Integration, One Time Fee</t>
  </si>
  <si>
    <t>•  AirWatch Telecom Module Deployment, One Time Fee</t>
  </si>
  <si>
    <t>V-PS-HA-SP</t>
  </si>
  <si>
    <t>•  AirWatch High Availability Set-up, One Time Fee</t>
  </si>
  <si>
    <t>V-PS-HC</t>
  </si>
  <si>
    <t>V-PS-HR-PS</t>
  </si>
  <si>
    <t>•  AirWatch Health Check , One Time Fee</t>
  </si>
  <si>
    <t>•  AirWatch Professional Services - 1 hour of support services, One Time Fee</t>
  </si>
  <si>
    <t>EDU-AW-MANAGE-OE</t>
  </si>
  <si>
    <t>EDU-AW-MANAGE-OS</t>
  </si>
  <si>
    <t>EDU-AW-MANAGE-XP</t>
  </si>
  <si>
    <t>EDU-AW-INTEG-OE</t>
  </si>
  <si>
    <t>EDU-AW-INTEG-OS</t>
  </si>
  <si>
    <t>EDU-AW-INTEG-XP</t>
  </si>
  <si>
    <t>EDU-AW-ONPREM-OE</t>
  </si>
  <si>
    <t>EDU-AW-ONPREM-OS</t>
  </si>
  <si>
    <t>EDU-AW-ONPREM-XP</t>
  </si>
  <si>
    <t>EDU-AW-BTCMP-OE</t>
  </si>
  <si>
    <t>EDU-AW-BTCMP-OS</t>
  </si>
  <si>
    <t>EDU-AW-BTCMP-XP</t>
  </si>
  <si>
    <t>EDU-AW-ASSOC-EXAM</t>
  </si>
  <si>
    <t>EDU-AW-PRO-EXAM</t>
  </si>
  <si>
    <t>EDU-AW-EXP-EXAM</t>
  </si>
  <si>
    <t>PS-TRN-PKG</t>
  </si>
  <si>
    <t>PS-TRN-PKG-AW</t>
  </si>
  <si>
    <t>PS-CERT-EMA</t>
  </si>
  <si>
    <t>PS-TRN-PKG-PRO</t>
  </si>
  <si>
    <t>•  AirWatch Enterprise Mobility: Configure and Manage - Open Enrollment</t>
  </si>
  <si>
    <t>•  AirWatch Enterprise Mobility: Configure and Manage - On Site or Live Online Dedicated</t>
  </si>
  <si>
    <t>•  AirWatch Enterprise Mobility: Configure and Manage - Extra Person</t>
  </si>
  <si>
    <t>•  AirWatch Enterprise Mobility: Configure and Deploy Integrated Solutions  - Open Enrollment</t>
  </si>
  <si>
    <t>•  AirWatch Enterprise Mobility: Configure and Deploy Integrated Solutions  - On Site or Live Online Dedicated</t>
  </si>
  <si>
    <t>•  AirWatch Enterprise Mobility: Configure and Deploy Integrated Solutions  - Extra Person</t>
  </si>
  <si>
    <t>•  AirWatch Enterprise Mobility: Install and Deploy On-Premise Solutions  - Open Enrollment</t>
  </si>
  <si>
    <t>•  AirWatch Enterprise Mobility: Install and Deploy On-Premise Solutions  - On Site Dedicated</t>
  </si>
  <si>
    <t>•  AirWatch Enterprise Mobility: Install and Deploy On-Premise Solutions  - Extra Person</t>
  </si>
  <si>
    <t>•  AirWatch Enterprise Mobility: Bootcamp (4 day Configure/Manage and Config/Deploy Integrated Solutions) - On Site Dedicated</t>
  </si>
  <si>
    <t>•  AirWatch Enterprise Mobility: Bootcamp (4 day Configure/Manage and Config/Deploy Integrated Solutions) - Extra Person</t>
  </si>
  <si>
    <t>•  AirWatch Enterprise Mobility: Associate Accreditation</t>
  </si>
  <si>
    <t>•  AirWatch Enterprise Mobility: Professional Accreditation</t>
  </si>
  <si>
    <t>•  AirWatch Enterprise Mobility: Expert Accreditation</t>
  </si>
  <si>
    <t>•  AirWatch Academy Associate Certification Training - AirWatch Site; Online Exam included</t>
  </si>
  <si>
    <t>•  AirWatch Academy Associate Online Certification Exam</t>
  </si>
  <si>
    <t>•  AirWatch Enterprise Mobility: Bootcamp (4 day Configure/Manage and Configure/Deploy Integrated Solutions) - Open Enrollment</t>
  </si>
  <si>
    <t>•  AirWatch Academy Associate Certification Training - Dedicated On Site or via WebEx; Online Exam incl; T&amp;E not incl; min of 3</t>
  </si>
  <si>
    <t>•  AirWatch Academy Professional Certification Training - Dedicated On Site or via WebEx; Online Exam incl; T&amp;E not incl; min of 3</t>
  </si>
  <si>
    <t>PS-TRN-PKG-PRO-AW</t>
  </si>
  <si>
    <t>PS-CERT-PRO</t>
  </si>
  <si>
    <t>PS-TRN-PKG-EXP-AW</t>
  </si>
  <si>
    <t>PS-CERT-EXP</t>
  </si>
  <si>
    <t>PS-TRN-PKG-BTCMP-AW</t>
  </si>
  <si>
    <t>PS-TRN-GRP</t>
  </si>
  <si>
    <t>PS-TRN-PKG-BTCMP</t>
  </si>
  <si>
    <t>PS-TRN-PKG-EXP</t>
  </si>
  <si>
    <t>V-PS-SP-DAY</t>
  </si>
  <si>
    <t>V-PS-STBS-WD-PS</t>
  </si>
  <si>
    <t>V-PS-STBS-WE-PS</t>
  </si>
  <si>
    <t>V-PS-SUPP-INC</t>
  </si>
  <si>
    <t>V-PS-TE-AW</t>
  </si>
  <si>
    <t>V-PS-TT-SP</t>
  </si>
  <si>
    <t>V-PS-VIDM-CLD-SP</t>
  </si>
  <si>
    <t>V-PS-VIDM-OP-SP</t>
  </si>
  <si>
    <t>V-PS-UPGR-OFFHOURS</t>
  </si>
  <si>
    <t>•  AirWatch Academy Professional Certification Training - AirWatch Site; Online Exam included</t>
  </si>
  <si>
    <t>•  AirWatch Academy Professional Online Certification Exam</t>
  </si>
  <si>
    <t>•  AirWatch Academy Expert - Installs/Upgrades - Certification Training - AirWatch Site; Online Exam included</t>
  </si>
  <si>
    <t>•  AirWatch Academy Expert Online Certification Exam</t>
  </si>
  <si>
    <t>•  AirWatch Academy Associate, Professional and Expert Certification Training (Bootcamp)</t>
  </si>
  <si>
    <t>•  AirWatch Academy Expert - Installs/Upgrades - Certification Training</t>
  </si>
  <si>
    <t>•  AirWatch Professional Services Travel and Expense - daily, One Time Fee</t>
  </si>
  <si>
    <t>•  AirWatch Teacher Tools Deployment, One Time Fee</t>
  </si>
  <si>
    <t>•  Identity Manager Shared Cloud Deployment, One Time Fee</t>
  </si>
  <si>
    <t>•  Identity Manager On Premise Deployment, One Time Fee</t>
  </si>
  <si>
    <t>•  AirWatch Dedicated Cloud Upgrade off-hours, One Time Fee</t>
  </si>
  <si>
    <t>•  AirWatch Incident Support Package, 5 pack</t>
  </si>
  <si>
    <t>•  AirWatch Standby Support (Weekend), One Time Fee</t>
  </si>
  <si>
    <t>•  AirWatch Standby Support (Monday - Friday), One Time Fee</t>
  </si>
  <si>
    <t>•  AirWatch Professional Services - 8 hours of support services, One Time Fee</t>
  </si>
  <si>
    <t>•  AirWatch Academy Associate, Professional and Expert Certification Training Bootcamp-AirWatch Site;Related Online Exams Incl</t>
  </si>
  <si>
    <t>Version 1</t>
  </si>
  <si>
    <t>New Airwatch Products &amp; Pricing</t>
  </si>
  <si>
    <t>AIRWATCH FOR K-12 - CLOUD BASED</t>
  </si>
  <si>
    <t>•  AirWatch Ste for K-12 Educ Instit 2-yr Subscr-Shared Cloud for 1 Device(Incl SaaS Prod Supprt/Subscr)</t>
  </si>
  <si>
    <t>V-K12-CLD-D-2P-A</t>
  </si>
  <si>
    <t>•  AirWatch Ste for K-12 Educ Instit 3-yr Subscr-Shared Cloud for 1 Device(Incl SaaS Prod Supprt/Subscr)</t>
  </si>
  <si>
    <t>V-K12-CLD-D-3P-A</t>
  </si>
  <si>
    <t>•  AirWatch Ste for K-12 Educ Instit 1-yr Subscr-Shared Cloud for 1 Device(Incl SaaS Prod Supprt/Subscr)</t>
  </si>
  <si>
    <t>V-K12-CLD-D-P-A</t>
  </si>
  <si>
    <t>•  AirWatch Ste for K-12 Educ Instit 2-yr Subscr - Dedicated Cloud for 1 Device (Incl SaaS Prod Supprt/Subscr)</t>
  </si>
  <si>
    <t>V-K12-DLD-D-2P-A</t>
  </si>
  <si>
    <t>•  AirWatch Ste for K-12 Educ Inst 3-yr Subscr - Dedicated Cloud for 1 Device (Incl SaaS Prod Supprt/Subscr)</t>
  </si>
  <si>
    <t>V-K12-DLD-D-3P-A</t>
  </si>
  <si>
    <t>•  AirWatch Ste for K-12 Educ Inst 1-yr Subscr - Dedicated Cloud for 1 Device (Incl SaaS Prod Supprt/Subscr)</t>
  </si>
  <si>
    <t>V-K12-DLD-D-P-A</t>
  </si>
  <si>
    <t>•  AirWatch Ste for K-12 Educ Inst with Teacher Tools 2-yr Subscr - Shared Cloud for 1 Device (Incl SaaS Prod Supprt/Subscr)</t>
  </si>
  <si>
    <t>V-K1T-CLD-D-2P-A</t>
  </si>
  <si>
    <t>•  AirWatch Ste for K-12 Educ Inst with Teacher Tools 3-yr Subscr - Shared Cloud for 1 Device (Incl SaaS Prod Supprt/Subscr)</t>
  </si>
  <si>
    <t>V-K1T-CLD-D-3P-A</t>
  </si>
  <si>
    <t>•  AirWatch Ste for K-12 Educ Inst with Teacher Tools 1-yr Subscr - Shared Cloud for 1 Device (Incl SaaS Prod Supprt/Subscr)</t>
  </si>
  <si>
    <t>V-K1T-CLD-D-P-A</t>
  </si>
  <si>
    <t>•  AirWatch Ste for K-12 Educ Inst with Teacher Tools 2-yr Subscr - Dedicated Cloud for 1 Device (Incl SaaS Prod Supprt/Subscr)</t>
  </si>
  <si>
    <t>V-K1T-DLD-D-2P-A</t>
  </si>
  <si>
    <t>•  AirWatch Ste for K-12 Educ Inst with Teacher Tools 1-yr Subscr - Dedicated Cloud for 1 Device (Incl SaaS Prod Supprt/Subscr)</t>
  </si>
  <si>
    <t>V-K1T-DLD-D-3P-A</t>
  </si>
  <si>
    <t>•  AirWatch Ste for K-12 Educ Inst with Teacher Tools 3-yr Subscr - Dedicated Cloud for 1 Device (Incl SaaS Prod Supprt/Subscr)</t>
  </si>
  <si>
    <t>V-K1T-DLD-D-P-A</t>
  </si>
  <si>
    <t>•  AirWatch Ste for K-12 Educational Inst 2-yr Subscr - Shared Cloud for 1 Device (Incl SaaS Basic Support/Subscr)</t>
  </si>
  <si>
    <t>V-K12-CLD-D-2G-A</t>
  </si>
  <si>
    <t>•  AirWatch Ste for K-12 Educational Inst 3-yr Subscr - Shared Cloud for 1 Device (Incl SaaS Basic Support/Subscr)</t>
  </si>
  <si>
    <t>V-K12-CLD-D-3G-A</t>
  </si>
  <si>
    <t>•  AirWatch Ste for K-12 Educational Inst 1-yr Subscr - Shared Cloud for 1 Device (Incl SaaS Basic Support/Subscr)</t>
  </si>
  <si>
    <t>V-K12-CLD-D-G-A</t>
  </si>
  <si>
    <t>•  AirWatch Ste for K-12 Educational Inst 2-yr Subscr - Dedicated Cloud for 1 Device (Incl SaaS Basic Support/Subscr)</t>
  </si>
  <si>
    <t>V-K12-DLD-D-2G-A</t>
  </si>
  <si>
    <t>•  AirWatch Ste for K-12 Educational Inst 3-yr Subscr - Dedicated Cloud for 1 Device (Incl SaaS Basic Support/Subscr)</t>
  </si>
  <si>
    <t>V-K12-DLD-D-3G-A</t>
  </si>
  <si>
    <t>•  AirWatch Ste for K-12 Educational Inst 1-yr Subscr - Dedicated Cloud for 1 Device (Incl SaaS Basic Support/Subscr)</t>
  </si>
  <si>
    <t>V-K12-DLD-D-G-A</t>
  </si>
  <si>
    <t>•  AirWatch Ste for K-12 Educational Inst with Teacher Tools 2-yr Subscr - Shared Cloud for 1 Device (Incl SaaS Basic Support/Subscr)</t>
  </si>
  <si>
    <t>V-K1T-CLD-D-2G-A</t>
  </si>
  <si>
    <t>•  AirWatch Ste for K-12 Educational Inst with Teacher Tools 3-yr Subscr - Shared Cloud for 1 Device (Incl SaaS Basic Support/Subscr)</t>
  </si>
  <si>
    <t>V-K1T-CLD-D-3G-A</t>
  </si>
  <si>
    <t>•  AirWatch Ste for K-12 Educational Inst with Teacher Tools 1-yr Subscr - Shared Cloud for 1 Device (Incl SaaS Basic Support/Subscr)</t>
  </si>
  <si>
    <t>V-K1T-CLD-D-G-A</t>
  </si>
  <si>
    <t>•  AirWatch Ste for K-12 Educational Inst with Teacher Tools 2-yr Subscr - Dedicated Cloud for 1 Device (Incl SaaS Basic Support/Subscr)</t>
  </si>
  <si>
    <t>V-K1T-DLD-D-2G-A</t>
  </si>
  <si>
    <t>•  AirWatch Ste for K-12 Educational Inst with Teacher Tools 3-yr Subscr - Dedicated Cloud for 1 Device (Incl SaaS Basic Support/Subscr)</t>
  </si>
  <si>
    <t>V-K1T-DLD-D-3G-A</t>
  </si>
  <si>
    <t>•  AirWatch Ste for K-12 Educational Inst with Teacher Tools 1-yr Subscr - Dedicated Cloud for 1 Device (Incl SaaS Basic Support/Subscr)</t>
  </si>
  <si>
    <t>V-K1T-DLD-D-G-A</t>
  </si>
  <si>
    <t>•  AirWatch K12 Suite Cloud Deployment, One Time Fee</t>
  </si>
  <si>
    <t>V-PS-K12-CLD-SP</t>
  </si>
  <si>
    <t>•  AirWatch K12 Suite with Teacher Tools Cloud Deployment, One Time Fee</t>
  </si>
  <si>
    <t>V-PS-K12T-CLD-SP</t>
  </si>
  <si>
    <t>•  AirWatch K12 Suite + MAG Cloud Deployment Fee, One Time Fee</t>
  </si>
  <si>
    <t>V-PS-K12-MAGCL-SP</t>
  </si>
  <si>
    <t>•  AirWatch K12 Suite with Teacher Tools + MAG Cloud Deployment Fee, One Time Fee</t>
  </si>
  <si>
    <t>V-PS-K12T-MAGCL-SP</t>
  </si>
  <si>
    <t>•  AirWatch Enterprise Mobility: K12 Education - Open Enrollment</t>
  </si>
  <si>
    <t>EDU-AW-K12-OE</t>
  </si>
  <si>
    <t>•  AirWatch Enterprise Mobility: K12 Education - On Site or Live Online Dedicated</t>
  </si>
  <si>
    <t>EDU-AW-K12-OS</t>
  </si>
  <si>
    <t>•  AirWatch Enterprise Mobility: K12 Education - Extra Person</t>
  </si>
  <si>
    <t>EDU-AW-K12-XP</t>
  </si>
  <si>
    <t>•  AirWatch Enterprise Mobility: K12 Education Accreditation</t>
  </si>
  <si>
    <t>EDU-AW-K12-EXAM</t>
  </si>
  <si>
    <t>•  2 day Associate or Professional 10+ Group Certific Training-Ded On Site &amp; via WebEx; Online Exam incl; T&amp;E not incl;max of 25</t>
  </si>
  <si>
    <t>Airwatch for K-12 - Cloud Based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</si>
</sst>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_);_([$$-409]* \(#,##0\);_([$$-409]* &quot;-&quot;??_);_(@_)"/>
    <numFmt numFmtId="166" formatCode="_-&quot;£&quot;* #,##0.00_-;\-&quot;£&quot;* #,##0.00_-;_-&quot;£&quot;* &quot;-&quot;??_-;_-@_-"/>
    <numFmt numFmtId="167" formatCode="&quot; $&quot;#,##0.00\ ;&quot; $(&quot;#,##0.00\);&quot; $-&quot;#\ ;@\ "/>
  </numFmts>
  <fonts count="10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 Unicode MS"/>
      <family val="2"/>
    </font>
    <font>
      <sz val="1"/>
      <name val="Arial"/>
      <family val="2"/>
    </font>
    <font>
      <b/>
      <i/>
      <sz val="9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8.5"/>
      <color indexed="8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Tahoma"/>
      <family val="2"/>
    </font>
    <font>
      <sz val="10"/>
      <name val="Helv"/>
      <charset val="204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name val="Helv"/>
    </font>
    <font>
      <sz val="11"/>
      <color indexed="8"/>
      <name val="Arial"/>
      <family val="3"/>
      <charset val="128"/>
    </font>
    <font>
      <b/>
      <sz val="11"/>
      <color indexed="63"/>
      <name val="Arial"/>
      <family val="2"/>
    </font>
    <font>
      <b/>
      <sz val="18"/>
      <color indexed="56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sz val="11"/>
      <color theme="1"/>
      <name val="Arial"/>
      <family val="3"/>
      <charset val="128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rgb="FFC00000"/>
      <name val="Arial"/>
      <family val="2"/>
    </font>
    <font>
      <sz val="10.5"/>
      <color theme="1"/>
      <name val="Arial"/>
      <family val="2"/>
    </font>
    <font>
      <b/>
      <sz val="13"/>
      <color theme="0"/>
      <name val="Arial"/>
      <family val="2"/>
    </font>
    <font>
      <sz val="8"/>
      <color theme="1"/>
      <name val="Arial Unicode MS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  <font>
      <b/>
      <sz val="18"/>
      <color theme="1"/>
      <name val="Arial"/>
      <family val="2"/>
    </font>
    <font>
      <sz val="9"/>
      <name val="Arial Unicode MS"/>
      <family val="2"/>
    </font>
    <font>
      <b/>
      <sz val="8"/>
      <color rgb="FFC00000"/>
      <name val="Arial"/>
      <family val="2"/>
    </font>
    <font>
      <b/>
      <u/>
      <sz val="8"/>
      <color indexed="8"/>
      <name val="Arial"/>
      <family val="2"/>
    </font>
    <font>
      <b/>
      <sz val="9"/>
      <color rgb="FFC00000"/>
      <name val="Arial"/>
      <family val="2"/>
    </font>
    <font>
      <b/>
      <sz val="8.5"/>
      <color rgb="FFC00000"/>
      <name val="Arial"/>
      <family val="2"/>
    </font>
    <font>
      <sz val="12"/>
      <color theme="1"/>
      <name val="Calibri"/>
      <family val="2"/>
      <charset val="136"/>
      <scheme val="minor"/>
    </font>
    <font>
      <b/>
      <u/>
      <sz val="9"/>
      <name val="Arial"/>
      <family val="2"/>
    </font>
    <font>
      <b/>
      <sz val="8"/>
      <color rgb="FFFF0000"/>
      <name val="Arial"/>
      <family val="2"/>
    </font>
    <font>
      <b/>
      <u/>
      <sz val="9"/>
      <color rgb="FFFF0000"/>
      <name val="Arial"/>
      <family val="2"/>
    </font>
    <font>
      <b/>
      <sz val="9"/>
      <color rgb="FFFF0000"/>
      <name val="Arial"/>
      <family val="2"/>
    </font>
    <font>
      <sz val="10.5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3"/>
      <color theme="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FDFE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7">
    <xf numFmtId="0" fontId="0" fillId="0" borderId="0"/>
    <xf numFmtId="0" fontId="45" fillId="24" borderId="0" applyNumberFormat="0" applyBorder="0" applyAlignment="0" applyProtection="0"/>
    <xf numFmtId="0" fontId="19" fillId="2" borderId="0" applyNumberFormat="0" applyBorder="0" applyAlignment="0" applyProtection="0"/>
    <xf numFmtId="0" fontId="45" fillId="25" borderId="0" applyNumberFormat="0" applyBorder="0" applyAlignment="0" applyProtection="0"/>
    <xf numFmtId="0" fontId="19" fillId="3" borderId="0" applyNumberFormat="0" applyBorder="0" applyAlignment="0" applyProtection="0"/>
    <xf numFmtId="0" fontId="45" fillId="26" borderId="0" applyNumberFormat="0" applyBorder="0" applyAlignment="0" applyProtection="0"/>
    <xf numFmtId="0" fontId="19" fillId="4" borderId="0" applyNumberFormat="0" applyBorder="0" applyAlignment="0" applyProtection="0"/>
    <xf numFmtId="0" fontId="45" fillId="27" borderId="0" applyNumberFormat="0" applyBorder="0" applyAlignment="0" applyProtection="0"/>
    <xf numFmtId="0" fontId="19" fillId="5" borderId="0" applyNumberFormat="0" applyBorder="0" applyAlignment="0" applyProtection="0"/>
    <xf numFmtId="0" fontId="45" fillId="28" borderId="0" applyNumberFormat="0" applyBorder="0" applyAlignment="0" applyProtection="0"/>
    <xf numFmtId="0" fontId="19" fillId="6" borderId="0" applyNumberFormat="0" applyBorder="0" applyAlignment="0" applyProtection="0"/>
    <xf numFmtId="0" fontId="45" fillId="29" borderId="0" applyNumberFormat="0" applyBorder="0" applyAlignment="0" applyProtection="0"/>
    <xf numFmtId="0" fontId="19" fillId="7" borderId="0" applyNumberFormat="0" applyBorder="0" applyAlignment="0" applyProtection="0"/>
    <xf numFmtId="0" fontId="45" fillId="30" borderId="0" applyNumberFormat="0" applyBorder="0" applyAlignment="0" applyProtection="0"/>
    <xf numFmtId="0" fontId="19" fillId="8" borderId="0" applyNumberFormat="0" applyBorder="0" applyAlignment="0" applyProtection="0"/>
    <xf numFmtId="0" fontId="45" fillId="31" borderId="0" applyNumberFormat="0" applyBorder="0" applyAlignment="0" applyProtection="0"/>
    <xf numFmtId="0" fontId="19" fillId="9" borderId="0" applyNumberFormat="0" applyBorder="0" applyAlignment="0" applyProtection="0"/>
    <xf numFmtId="0" fontId="45" fillId="32" borderId="0" applyNumberFormat="0" applyBorder="0" applyAlignment="0" applyProtection="0"/>
    <xf numFmtId="0" fontId="19" fillId="10" borderId="0" applyNumberFormat="0" applyBorder="0" applyAlignment="0" applyProtection="0"/>
    <xf numFmtId="0" fontId="45" fillId="33" borderId="0" applyNumberFormat="0" applyBorder="0" applyAlignment="0" applyProtection="0"/>
    <xf numFmtId="0" fontId="19" fillId="5" borderId="0" applyNumberFormat="0" applyBorder="0" applyAlignment="0" applyProtection="0"/>
    <xf numFmtId="0" fontId="45" fillId="34" borderId="0" applyNumberFormat="0" applyBorder="0" applyAlignment="0" applyProtection="0"/>
    <xf numFmtId="0" fontId="19" fillId="8" borderId="0" applyNumberFormat="0" applyBorder="0" applyAlignment="0" applyProtection="0"/>
    <xf numFmtId="0" fontId="45" fillId="35" borderId="0" applyNumberFormat="0" applyBorder="0" applyAlignment="0" applyProtection="0"/>
    <xf numFmtId="0" fontId="19" fillId="11" borderId="0" applyNumberFormat="0" applyBorder="0" applyAlignment="0" applyProtection="0"/>
    <xf numFmtId="0" fontId="46" fillId="36" borderId="0" applyNumberFormat="0" applyBorder="0" applyAlignment="0" applyProtection="0"/>
    <xf numFmtId="0" fontId="23" fillId="12" borderId="0" applyNumberFormat="0" applyBorder="0" applyAlignment="0" applyProtection="0"/>
    <xf numFmtId="0" fontId="46" fillId="37" borderId="0" applyNumberFormat="0" applyBorder="0" applyAlignment="0" applyProtection="0"/>
    <xf numFmtId="0" fontId="23" fillId="9" borderId="0" applyNumberFormat="0" applyBorder="0" applyAlignment="0" applyProtection="0"/>
    <xf numFmtId="0" fontId="46" fillId="38" borderId="0" applyNumberFormat="0" applyBorder="0" applyAlignment="0" applyProtection="0"/>
    <xf numFmtId="0" fontId="23" fillId="10" borderId="0" applyNumberFormat="0" applyBorder="0" applyAlignment="0" applyProtection="0"/>
    <xf numFmtId="0" fontId="46" fillId="39" borderId="0" applyNumberFormat="0" applyBorder="0" applyAlignment="0" applyProtection="0"/>
    <xf numFmtId="0" fontId="23" fillId="13" borderId="0" applyNumberFormat="0" applyBorder="0" applyAlignment="0" applyProtection="0"/>
    <xf numFmtId="0" fontId="46" fillId="40" borderId="0" applyNumberFormat="0" applyBorder="0" applyAlignment="0" applyProtection="0"/>
    <xf numFmtId="0" fontId="23" fillId="14" borderId="0" applyNumberFormat="0" applyBorder="0" applyAlignment="0" applyProtection="0"/>
    <xf numFmtId="0" fontId="46" fillId="41" borderId="0" applyNumberFormat="0" applyBorder="0" applyAlignment="0" applyProtection="0"/>
    <xf numFmtId="0" fontId="23" fillId="15" borderId="0" applyNumberFormat="0" applyBorder="0" applyAlignment="0" applyProtection="0"/>
    <xf numFmtId="0" fontId="46" fillId="42" borderId="0" applyNumberFormat="0" applyBorder="0" applyAlignment="0" applyProtection="0"/>
    <xf numFmtId="0" fontId="23" fillId="16" borderId="0" applyNumberFormat="0" applyBorder="0" applyAlignment="0" applyProtection="0"/>
    <xf numFmtId="0" fontId="46" fillId="43" borderId="0" applyNumberFormat="0" applyBorder="0" applyAlignment="0" applyProtection="0"/>
    <xf numFmtId="0" fontId="23" fillId="17" borderId="0" applyNumberFormat="0" applyBorder="0" applyAlignment="0" applyProtection="0"/>
    <xf numFmtId="0" fontId="46" fillId="44" borderId="0" applyNumberFormat="0" applyBorder="0" applyAlignment="0" applyProtection="0"/>
    <xf numFmtId="0" fontId="23" fillId="18" borderId="0" applyNumberFormat="0" applyBorder="0" applyAlignment="0" applyProtection="0"/>
    <xf numFmtId="0" fontId="46" fillId="45" borderId="0" applyNumberFormat="0" applyBorder="0" applyAlignment="0" applyProtection="0"/>
    <xf numFmtId="0" fontId="23" fillId="13" borderId="0" applyNumberFormat="0" applyBorder="0" applyAlignment="0" applyProtection="0"/>
    <xf numFmtId="0" fontId="46" fillId="46" borderId="0" applyNumberFormat="0" applyBorder="0" applyAlignment="0" applyProtection="0"/>
    <xf numFmtId="0" fontId="23" fillId="14" borderId="0" applyNumberFormat="0" applyBorder="0" applyAlignment="0" applyProtection="0"/>
    <xf numFmtId="0" fontId="46" fillId="47" borderId="0" applyNumberFormat="0" applyBorder="0" applyAlignment="0" applyProtection="0"/>
    <xf numFmtId="0" fontId="23" fillId="19" borderId="0" applyNumberFormat="0" applyBorder="0" applyAlignment="0" applyProtection="0"/>
    <xf numFmtId="0" fontId="47" fillId="48" borderId="0" applyNumberFormat="0" applyBorder="0" applyAlignment="0" applyProtection="0"/>
    <xf numFmtId="0" fontId="24" fillId="3" borderId="0" applyNumberFormat="0" applyBorder="0" applyAlignment="0" applyProtection="0"/>
    <xf numFmtId="0" fontId="48" fillId="49" borderId="61" applyNumberFormat="0" applyAlignment="0" applyProtection="0"/>
    <xf numFmtId="0" fontId="25" fillId="20" borderId="1" applyNumberFormat="0" applyAlignment="0" applyProtection="0"/>
    <xf numFmtId="0" fontId="49" fillId="50" borderId="62" applyNumberFormat="0" applyAlignment="0" applyProtection="0"/>
    <xf numFmtId="0" fontId="26" fillId="21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28" fillId="4" borderId="0" applyNumberFormat="0" applyBorder="0" applyAlignment="0" applyProtection="0"/>
    <xf numFmtId="0" fontId="52" fillId="0" borderId="63" applyNumberFormat="0" applyFill="0" applyAlignment="0" applyProtection="0"/>
    <xf numFmtId="0" fontId="29" fillId="0" borderId="3" applyNumberFormat="0" applyFill="0" applyAlignment="0" applyProtection="0"/>
    <xf numFmtId="0" fontId="53" fillId="0" borderId="64" applyNumberFormat="0" applyFill="0" applyAlignment="0" applyProtection="0"/>
    <xf numFmtId="0" fontId="30" fillId="0" borderId="4" applyNumberFormat="0" applyFill="0" applyAlignment="0" applyProtection="0"/>
    <xf numFmtId="0" fontId="54" fillId="0" borderId="65" applyNumberFormat="0" applyFill="0" applyAlignment="0" applyProtection="0"/>
    <xf numFmtId="0" fontId="31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7" fillId="52" borderId="61" applyNumberFormat="0" applyAlignment="0" applyProtection="0"/>
    <xf numFmtId="0" fontId="32" fillId="7" borderId="1" applyNumberFormat="0" applyAlignment="0" applyProtection="0"/>
    <xf numFmtId="0" fontId="58" fillId="0" borderId="66" applyNumberFormat="0" applyFill="0" applyAlignment="0" applyProtection="0"/>
    <xf numFmtId="0" fontId="33" fillId="0" borderId="6" applyNumberFormat="0" applyFill="0" applyAlignment="0" applyProtection="0"/>
    <xf numFmtId="0" fontId="59" fillId="53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/>
    <xf numFmtId="165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5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36" fillId="0" borderId="0"/>
    <xf numFmtId="0" fontId="45" fillId="0" borderId="0"/>
    <xf numFmtId="0" fontId="61" fillId="0" borderId="0"/>
    <xf numFmtId="0" fontId="36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54" borderId="67" applyNumberFormat="0" applyFont="0" applyAlignment="0" applyProtection="0"/>
    <xf numFmtId="0" fontId="5" fillId="23" borderId="7" applyNumberFormat="0" applyFont="0" applyAlignment="0" applyProtection="0"/>
    <xf numFmtId="0" fontId="62" fillId="49" borderId="68" applyNumberFormat="0" applyAlignment="0" applyProtection="0"/>
    <xf numFmtId="0" fontId="37" fillId="20" borderId="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4" fillId="0" borderId="69" applyNumberFormat="0" applyFill="0" applyAlignment="0" applyProtection="0"/>
    <xf numFmtId="0" fontId="20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9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5" fillId="20" borderId="73" applyNumberFormat="0" applyAlignment="0" applyProtection="0"/>
    <xf numFmtId="0" fontId="32" fillId="7" borderId="73" applyNumberFormat="0" applyAlignment="0" applyProtection="0"/>
    <xf numFmtId="0" fontId="5" fillId="23" borderId="74" applyNumberFormat="0" applyFont="0" applyAlignment="0" applyProtection="0"/>
    <xf numFmtId="0" fontId="37" fillId="20" borderId="75" applyNumberFormat="0" applyAlignment="0" applyProtection="0"/>
    <xf numFmtId="0" fontId="20" fillId="0" borderId="76" applyNumberFormat="0" applyFill="0" applyAlignment="0" applyProtection="0"/>
  </cellStyleXfs>
  <cellXfs count="483">
    <xf numFmtId="0" fontId="0" fillId="0" borderId="0" xfId="0"/>
    <xf numFmtId="0" fontId="66" fillId="0" borderId="0" xfId="0" applyFont="1" applyFill="1" applyBorder="1" applyAlignment="1" applyProtection="1">
      <alignment horizontal="left"/>
    </xf>
    <xf numFmtId="0" fontId="67" fillId="0" borderId="0" xfId="0" applyFont="1" applyFill="1" applyBorder="1" applyAlignment="1" applyProtection="1">
      <alignment horizontal="left" vertical="center" wrapText="1"/>
    </xf>
    <xf numFmtId="0" fontId="67" fillId="0" borderId="11" xfId="0" applyFont="1" applyBorder="1" applyProtection="1"/>
    <xf numFmtId="0" fontId="68" fillId="0" borderId="12" xfId="0" applyFont="1" applyBorder="1" applyAlignment="1" applyProtection="1">
      <alignment horizontal="left" vertical="top"/>
    </xf>
    <xf numFmtId="0" fontId="67" fillId="0" borderId="12" xfId="0" applyFont="1" applyBorder="1" applyProtection="1"/>
    <xf numFmtId="0" fontId="67" fillId="0" borderId="12" xfId="0" applyFont="1" applyBorder="1" applyAlignment="1" applyProtection="1">
      <alignment horizontal="left"/>
    </xf>
    <xf numFmtId="0" fontId="0" fillId="0" borderId="12" xfId="0" applyBorder="1" applyProtection="1"/>
    <xf numFmtId="0" fontId="66" fillId="0" borderId="0" xfId="0" applyFont="1" applyFill="1" applyBorder="1" applyAlignment="1" applyProtection="1"/>
    <xf numFmtId="0" fontId="14" fillId="0" borderId="0" xfId="0" applyFont="1" applyBorder="1" applyAlignment="1" applyProtection="1">
      <alignment horizontal="left"/>
    </xf>
    <xf numFmtId="0" fontId="69" fillId="0" borderId="0" xfId="0" applyFont="1" applyBorder="1" applyProtection="1"/>
    <xf numFmtId="0" fontId="70" fillId="0" borderId="0" xfId="0" applyFont="1" applyBorder="1" applyAlignment="1" applyProtection="1">
      <alignment horizontal="right"/>
    </xf>
    <xf numFmtId="0" fontId="70" fillId="0" borderId="14" xfId="0" applyFont="1" applyBorder="1" applyAlignment="1" applyProtection="1">
      <alignment horizontal="right"/>
    </xf>
    <xf numFmtId="0" fontId="71" fillId="0" borderId="0" xfId="0" applyFont="1" applyFill="1" applyBorder="1" applyAlignment="1" applyProtection="1">
      <alignment vertical="top"/>
    </xf>
    <xf numFmtId="0" fontId="7" fillId="0" borderId="0" xfId="0" applyFont="1" applyBorder="1"/>
    <xf numFmtId="0" fontId="72" fillId="0" borderId="0" xfId="0" applyFont="1" applyBorder="1"/>
    <xf numFmtId="0" fontId="65" fillId="0" borderId="0" xfId="0" applyFont="1" applyProtection="1"/>
    <xf numFmtId="0" fontId="65" fillId="0" borderId="0" xfId="0" applyFont="1" applyAlignment="1" applyProtection="1">
      <alignment horizontal="center"/>
    </xf>
    <xf numFmtId="0" fontId="67" fillId="0" borderId="0" xfId="0" applyFont="1" applyFill="1" applyBorder="1" applyAlignment="1" applyProtection="1">
      <alignment vertical="center" wrapText="1"/>
    </xf>
    <xf numFmtId="0" fontId="67" fillId="0" borderId="12" xfId="0" applyFont="1" applyFill="1" applyBorder="1" applyAlignment="1" applyProtection="1">
      <alignment vertical="center" wrapText="1"/>
    </xf>
    <xf numFmtId="0" fontId="67" fillId="0" borderId="0" xfId="0" applyFont="1"/>
    <xf numFmtId="0" fontId="0" fillId="0" borderId="0" xfId="0" applyProtection="1"/>
    <xf numFmtId="0" fontId="0" fillId="0" borderId="0" xfId="0" applyBorder="1" applyProtection="1"/>
    <xf numFmtId="0" fontId="67" fillId="0" borderId="0" xfId="0" applyFont="1" applyBorder="1" applyProtection="1"/>
    <xf numFmtId="0" fontId="0" fillId="0" borderId="0" xfId="0" applyAlignment="1" applyProtection="1"/>
    <xf numFmtId="0" fontId="6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71" fillId="0" borderId="0" xfId="0" applyFont="1" applyAlignment="1" applyProtection="1">
      <alignment vertical="top"/>
    </xf>
    <xf numFmtId="164" fontId="67" fillId="0" borderId="37" xfId="59" applyNumberFormat="1" applyFont="1" applyFill="1" applyBorder="1" applyAlignment="1" applyProtection="1">
      <alignment vertical="center"/>
    </xf>
    <xf numFmtId="0" fontId="67" fillId="0" borderId="0" xfId="0" applyFont="1" applyProtection="1"/>
    <xf numFmtId="0" fontId="77" fillId="0" borderId="0" xfId="0" applyFont="1" applyProtection="1"/>
    <xf numFmtId="0" fontId="67" fillId="0" borderId="0" xfId="0" applyFont="1" applyBorder="1" applyAlignment="1" applyProtection="1">
      <alignment horizontal="left"/>
    </xf>
    <xf numFmtId="0" fontId="67" fillId="0" borderId="0" xfId="0" applyFont="1" applyAlignment="1" applyProtection="1">
      <alignment horizontal="right"/>
    </xf>
    <xf numFmtId="0" fontId="5" fillId="0" borderId="0" xfId="0" applyFont="1" applyFill="1" applyBorder="1" applyAlignment="1" applyProtection="1"/>
    <xf numFmtId="0" fontId="0" fillId="0" borderId="14" xfId="0" applyBorder="1" applyProtection="1"/>
    <xf numFmtId="7" fontId="67" fillId="0" borderId="38" xfId="59" applyNumberFormat="1" applyFont="1" applyFill="1" applyBorder="1" applyAlignment="1" applyProtection="1">
      <alignment horizontal="right" vertical="center" wrapText="1"/>
    </xf>
    <xf numFmtId="0" fontId="5" fillId="0" borderId="0" xfId="0" applyFont="1" applyProtection="1"/>
    <xf numFmtId="0" fontId="67" fillId="0" borderId="14" xfId="0" applyFont="1" applyBorder="1" applyProtection="1"/>
    <xf numFmtId="0" fontId="0" fillId="0" borderId="0" xfId="0" applyFill="1" applyBorder="1" applyProtection="1"/>
    <xf numFmtId="0" fontId="66" fillId="0" borderId="0" xfId="0" applyFont="1" applyAlignment="1" applyProtection="1">
      <alignment vertical="top" wrapText="1"/>
    </xf>
    <xf numFmtId="0" fontId="67" fillId="0" borderId="0" xfId="0" applyFont="1" applyBorder="1" applyAlignment="1" applyProtection="1">
      <alignment horizontal="left" vertical="top" wrapText="1"/>
    </xf>
    <xf numFmtId="0" fontId="67" fillId="0" borderId="0" xfId="0" applyFont="1" applyBorder="1" applyAlignment="1" applyProtection="1"/>
    <xf numFmtId="0" fontId="67" fillId="0" borderId="0" xfId="0" applyFont="1" applyAlignment="1" applyProtection="1"/>
    <xf numFmtId="0" fontId="68" fillId="0" borderId="0" xfId="0" applyFont="1" applyBorder="1" applyAlignment="1" applyProtection="1">
      <alignment horizontal="left" vertical="top"/>
    </xf>
    <xf numFmtId="0" fontId="68" fillId="0" borderId="0" xfId="0" applyFont="1" applyBorder="1" applyAlignment="1" applyProtection="1">
      <alignment horizontal="left"/>
    </xf>
    <xf numFmtId="0" fontId="67" fillId="0" borderId="0" xfId="0" applyFont="1" applyBorder="1" applyAlignment="1" applyProtection="1">
      <alignment horizontal="right"/>
    </xf>
    <xf numFmtId="0" fontId="67" fillId="0" borderId="14" xfId="0" applyFont="1" applyBorder="1" applyAlignment="1" applyProtection="1">
      <alignment horizontal="left"/>
    </xf>
    <xf numFmtId="0" fontId="14" fillId="0" borderId="0" xfId="0" applyFont="1" applyBorder="1" applyAlignment="1" applyProtection="1"/>
    <xf numFmtId="0" fontId="82" fillId="0" borderId="0" xfId="0" applyFont="1" applyAlignment="1" applyProtection="1">
      <alignment vertical="center"/>
    </xf>
    <xf numFmtId="0" fontId="74" fillId="0" borderId="0" xfId="0" applyFont="1" applyAlignment="1" applyProtection="1">
      <alignment vertical="center"/>
    </xf>
    <xf numFmtId="0" fontId="83" fillId="0" borderId="0" xfId="0" applyFont="1" applyAlignment="1" applyProtection="1"/>
    <xf numFmtId="0" fontId="66" fillId="0" borderId="0" xfId="0" applyFont="1" applyAlignment="1" applyProtection="1">
      <alignment vertical="center" wrapText="1"/>
    </xf>
    <xf numFmtId="0" fontId="84" fillId="0" borderId="0" xfId="0" applyFont="1" applyAlignment="1" applyProtection="1">
      <alignment vertical="top" wrapText="1"/>
    </xf>
    <xf numFmtId="1" fontId="5" fillId="0" borderId="39" xfId="0" applyNumberFormat="1" applyFont="1" applyFill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vertical="top"/>
    </xf>
    <xf numFmtId="0" fontId="77" fillId="0" borderId="0" xfId="0" applyFont="1" applyAlignment="1" applyProtection="1">
      <alignment vertical="center"/>
    </xf>
    <xf numFmtId="0" fontId="3" fillId="55" borderId="43" xfId="0" applyFont="1" applyFill="1" applyBorder="1" applyAlignment="1" applyProtection="1">
      <alignment horizontal="center" vertical="center"/>
    </xf>
    <xf numFmtId="44" fontId="3" fillId="55" borderId="20" xfId="59" applyFont="1" applyFill="1" applyBorder="1" applyAlignment="1" applyProtection="1">
      <alignment horizontal="center" vertical="center"/>
    </xf>
    <xf numFmtId="0" fontId="70" fillId="55" borderId="21" xfId="0" applyFont="1" applyFill="1" applyBorder="1" applyAlignment="1" applyProtection="1">
      <alignment horizontal="center" vertical="center"/>
    </xf>
    <xf numFmtId="0" fontId="70" fillId="55" borderId="19" xfId="0" applyFont="1" applyFill="1" applyBorder="1" applyAlignment="1" applyProtection="1">
      <alignment horizontal="center" vertical="center"/>
    </xf>
    <xf numFmtId="0" fontId="70" fillId="55" borderId="20" xfId="0" applyFont="1" applyFill="1" applyBorder="1" applyAlignment="1" applyProtection="1">
      <alignment horizontal="center" vertical="center"/>
    </xf>
    <xf numFmtId="44" fontId="2" fillId="55" borderId="44" xfId="59" applyFont="1" applyFill="1" applyBorder="1" applyAlignment="1" applyProtection="1">
      <alignment horizontal="center" vertical="center"/>
    </xf>
    <xf numFmtId="0" fontId="85" fillId="63" borderId="46" xfId="0" applyFont="1" applyFill="1" applyBorder="1" applyAlignment="1" applyProtection="1">
      <alignment horizontal="center" vertical="center"/>
    </xf>
    <xf numFmtId="0" fontId="85" fillId="63" borderId="47" xfId="0" applyFont="1" applyFill="1" applyBorder="1" applyAlignment="1" applyProtection="1">
      <alignment horizontal="center" vertical="center"/>
    </xf>
    <xf numFmtId="0" fontId="85" fillId="63" borderId="44" xfId="0" applyFont="1" applyFill="1" applyBorder="1" applyAlignment="1" applyProtection="1">
      <alignment horizontal="center" vertical="center"/>
    </xf>
    <xf numFmtId="0" fontId="80" fillId="0" borderId="0" xfId="0" applyFont="1" applyAlignment="1" applyProtection="1">
      <alignment horizontal="center"/>
    </xf>
    <xf numFmtId="0" fontId="66" fillId="0" borderId="0" xfId="0" applyFont="1"/>
    <xf numFmtId="14" fontId="67" fillId="0" borderId="0" xfId="0" applyNumberFormat="1" applyFont="1"/>
    <xf numFmtId="2" fontId="66" fillId="0" borderId="0" xfId="0" applyNumberFormat="1" applyFont="1"/>
    <xf numFmtId="0" fontId="71" fillId="0" borderId="0" xfId="0" applyFont="1"/>
    <xf numFmtId="0" fontId="66" fillId="0" borderId="0" xfId="0" applyFont="1" applyAlignment="1">
      <alignment horizontal="right"/>
    </xf>
    <xf numFmtId="0" fontId="91" fillId="0" borderId="0" xfId="0" applyFont="1"/>
    <xf numFmtId="164" fontId="67" fillId="0" borderId="22" xfId="0" applyNumberFormat="1" applyFont="1" applyBorder="1" applyAlignment="1">
      <alignment vertical="center"/>
    </xf>
    <xf numFmtId="0" fontId="70" fillId="61" borderId="22" xfId="0" applyFont="1" applyFill="1" applyBorder="1" applyAlignment="1">
      <alignment horizontal="center" vertical="center"/>
    </xf>
    <xf numFmtId="0" fontId="70" fillId="61" borderId="45" xfId="0" applyFont="1" applyFill="1" applyBorder="1" applyAlignment="1">
      <alignment horizontal="center" vertical="center"/>
    </xf>
    <xf numFmtId="0" fontId="86" fillId="0" borderId="45" xfId="0" applyFont="1" applyBorder="1" applyAlignment="1">
      <alignment vertical="center"/>
    </xf>
    <xf numFmtId="0" fontId="86" fillId="0" borderId="21" xfId="0" applyFont="1" applyBorder="1" applyAlignment="1">
      <alignment vertical="center"/>
    </xf>
    <xf numFmtId="0" fontId="70" fillId="61" borderId="18" xfId="0" applyFont="1" applyFill="1" applyBorder="1" applyAlignment="1">
      <alignment horizontal="center" vertical="center"/>
    </xf>
    <xf numFmtId="1" fontId="67" fillId="0" borderId="18" xfId="0" applyNumberFormat="1" applyFont="1" applyBorder="1" applyAlignment="1">
      <alignment horizontal="center" vertical="center"/>
    </xf>
    <xf numFmtId="164" fontId="67" fillId="0" borderId="45" xfId="0" applyNumberFormat="1" applyFont="1" applyBorder="1" applyAlignment="1">
      <alignment vertical="center"/>
    </xf>
    <xf numFmtId="1" fontId="67" fillId="0" borderId="19" xfId="0" applyNumberFormat="1" applyFont="1" applyBorder="1" applyAlignment="1">
      <alignment horizontal="center" vertical="center"/>
    </xf>
    <xf numFmtId="164" fontId="67" fillId="0" borderId="20" xfId="0" applyNumberFormat="1" applyFont="1" applyBorder="1" applyAlignment="1">
      <alignment vertical="center"/>
    </xf>
    <xf numFmtId="164" fontId="67" fillId="0" borderId="21" xfId="0" applyNumberFormat="1" applyFont="1" applyBorder="1" applyAlignment="1">
      <alignment vertical="center"/>
    </xf>
    <xf numFmtId="1" fontId="86" fillId="0" borderId="45" xfId="0" applyNumberFormat="1" applyFont="1" applyBorder="1" applyAlignment="1">
      <alignment vertical="center"/>
    </xf>
    <xf numFmtId="1" fontId="86" fillId="0" borderId="21" xfId="0" applyNumberFormat="1" applyFont="1" applyBorder="1" applyAlignment="1">
      <alignment vertical="center"/>
    </xf>
    <xf numFmtId="0" fontId="70" fillId="61" borderId="23" xfId="0" applyFont="1" applyFill="1" applyBorder="1" applyAlignment="1">
      <alignment horizontal="center" vertical="center"/>
    </xf>
    <xf numFmtId="164" fontId="67" fillId="0" borderId="24" xfId="0" applyNumberFormat="1" applyFont="1" applyBorder="1" applyAlignment="1">
      <alignment vertical="center"/>
    </xf>
    <xf numFmtId="164" fontId="67" fillId="0" borderId="25" xfId="0" applyNumberFormat="1" applyFont="1" applyBorder="1" applyAlignment="1">
      <alignment vertical="center"/>
    </xf>
    <xf numFmtId="0" fontId="86" fillId="0" borderId="52" xfId="0" applyFont="1" applyBorder="1" applyAlignment="1">
      <alignment vertical="center"/>
    </xf>
    <xf numFmtId="0" fontId="86" fillId="0" borderId="59" xfId="0" applyFont="1" applyBorder="1" applyAlignment="1">
      <alignment vertical="center"/>
    </xf>
    <xf numFmtId="0" fontId="86" fillId="0" borderId="48" xfId="0" applyFont="1" applyBorder="1" applyAlignment="1">
      <alignment vertical="center"/>
    </xf>
    <xf numFmtId="0" fontId="86" fillId="0" borderId="54" xfId="0" applyFont="1" applyBorder="1" applyAlignment="1">
      <alignment vertical="center"/>
    </xf>
    <xf numFmtId="0" fontId="86" fillId="0" borderId="57" xfId="0" applyFont="1" applyBorder="1" applyAlignment="1">
      <alignment vertical="center"/>
    </xf>
    <xf numFmtId="0" fontId="86" fillId="0" borderId="56" xfId="0" applyFont="1" applyBorder="1" applyAlignment="1">
      <alignment vertical="center"/>
    </xf>
    <xf numFmtId="0" fontId="86" fillId="0" borderId="18" xfId="0" applyFont="1" applyBorder="1" applyAlignment="1">
      <alignment vertical="center"/>
    </xf>
    <xf numFmtId="0" fontId="86" fillId="0" borderId="19" xfId="0" applyFont="1" applyBorder="1" applyAlignment="1">
      <alignment vertical="center"/>
    </xf>
    <xf numFmtId="0" fontId="70" fillId="61" borderId="17" xfId="0" applyFont="1" applyFill="1" applyBorder="1" applyAlignment="1">
      <alignment horizontal="center" vertical="center"/>
    </xf>
    <xf numFmtId="0" fontId="70" fillId="61" borderId="15" xfId="0" applyFont="1" applyFill="1" applyBorder="1" applyAlignment="1">
      <alignment horizontal="center" vertical="center"/>
    </xf>
    <xf numFmtId="0" fontId="70" fillId="61" borderId="16" xfId="0" applyFont="1" applyFill="1" applyBorder="1" applyAlignment="1">
      <alignment horizontal="center" vertical="center"/>
    </xf>
    <xf numFmtId="0" fontId="70" fillId="61" borderId="15" xfId="0" applyFont="1" applyFill="1" applyBorder="1" applyAlignment="1">
      <alignment horizontal="center" vertical="center"/>
    </xf>
    <xf numFmtId="0" fontId="70" fillId="61" borderId="16" xfId="0" applyFont="1" applyFill="1" applyBorder="1" applyAlignment="1">
      <alignment horizontal="center" vertical="center"/>
    </xf>
    <xf numFmtId="0" fontId="77" fillId="0" borderId="0" xfId="0" applyFont="1" applyAlignment="1" applyProtection="1">
      <alignment horizontal="center"/>
    </xf>
    <xf numFmtId="0" fontId="80" fillId="67" borderId="35" xfId="0" applyFont="1" applyFill="1" applyBorder="1" applyAlignment="1">
      <alignment horizontal="center" vertical="center"/>
    </xf>
    <xf numFmtId="164" fontId="91" fillId="0" borderId="41" xfId="0" applyNumberFormat="1" applyFont="1" applyBorder="1" applyAlignment="1">
      <alignment horizontal="center" vertical="center"/>
    </xf>
    <xf numFmtId="0" fontId="87" fillId="0" borderId="0" xfId="0" applyFont="1" applyAlignment="1">
      <alignment vertical="center"/>
    </xf>
    <xf numFmtId="0" fontId="67" fillId="0" borderId="14" xfId="0" applyFont="1" applyBorder="1" applyAlignment="1">
      <alignment vertical="center"/>
    </xf>
    <xf numFmtId="0" fontId="73" fillId="0" borderId="27" xfId="97" applyFont="1" applyBorder="1" applyAlignment="1" applyProtection="1">
      <alignment vertical="center"/>
      <protection locked="0"/>
    </xf>
    <xf numFmtId="0" fontId="72" fillId="0" borderId="0" xfId="0" applyFont="1" applyBorder="1" applyProtection="1"/>
    <xf numFmtId="8" fontId="72" fillId="0" borderId="12" xfId="0" applyNumberFormat="1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8" fontId="72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2" fillId="0" borderId="12" xfId="0" applyFont="1" applyBorder="1" applyAlignment="1">
      <alignment vertical="center"/>
    </xf>
    <xf numFmtId="0" fontId="73" fillId="0" borderId="0" xfId="97" applyFont="1" applyBorder="1" applyAlignment="1" applyProtection="1">
      <alignment vertical="center"/>
      <protection locked="0"/>
    </xf>
    <xf numFmtId="0" fontId="67" fillId="0" borderId="0" xfId="0" applyFont="1" applyBorder="1" applyAlignment="1">
      <alignment vertical="center"/>
    </xf>
    <xf numFmtId="0" fontId="15" fillId="59" borderId="31" xfId="0" applyFont="1" applyFill="1" applyBorder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73" fillId="0" borderId="13" xfId="97" applyFont="1" applyBorder="1" applyAlignment="1" applyProtection="1">
      <alignment vertical="center"/>
      <protection locked="0"/>
    </xf>
    <xf numFmtId="0" fontId="92" fillId="0" borderId="0" xfId="0" applyFont="1" applyFill="1" applyBorder="1" applyAlignment="1" applyProtection="1">
      <alignment horizontal="center" vertical="center"/>
    </xf>
    <xf numFmtId="44" fontId="3" fillId="58" borderId="30" xfId="59" applyFont="1" applyFill="1" applyBorder="1" applyAlignment="1" applyProtection="1">
      <alignment horizontal="center" vertical="center"/>
    </xf>
    <xf numFmtId="0" fontId="70" fillId="0" borderId="0" xfId="0" applyFont="1" applyFill="1" applyBorder="1" applyAlignment="1" applyProtection="1">
      <alignment horizontal="center" vertical="center"/>
    </xf>
    <xf numFmtId="164" fontId="67" fillId="62" borderId="34" xfId="0" applyNumberFormat="1" applyFont="1" applyFill="1" applyBorder="1" applyAlignment="1" applyProtection="1">
      <alignment horizontal="right" vertical="center"/>
    </xf>
    <xf numFmtId="164" fontId="67" fillId="0" borderId="0" xfId="0" applyNumberFormat="1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164" fontId="67" fillId="0" borderId="27" xfId="0" applyNumberFormat="1" applyFont="1" applyFill="1" applyBorder="1" applyAlignment="1" applyProtection="1">
      <alignment horizontal="right" vertical="center"/>
    </xf>
    <xf numFmtId="0" fontId="67" fillId="0" borderId="0" xfId="0" applyFont="1" applyFill="1" applyAlignment="1" applyProtection="1">
      <alignment vertical="center"/>
    </xf>
    <xf numFmtId="0" fontId="9" fillId="62" borderId="45" xfId="0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8" fontId="72" fillId="0" borderId="0" xfId="0" applyNumberFormat="1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center" vertical="center"/>
    </xf>
    <xf numFmtId="44" fontId="2" fillId="0" borderId="36" xfId="59" applyFont="1" applyFill="1" applyBorder="1" applyAlignment="1" applyProtection="1">
      <alignment horizontal="center" vertical="center"/>
    </xf>
    <xf numFmtId="44" fontId="2" fillId="0" borderId="28" xfId="59" applyFont="1" applyFill="1" applyBorder="1" applyAlignment="1" applyProtection="1">
      <alignment horizontal="center" vertical="center"/>
    </xf>
    <xf numFmtId="0" fontId="70" fillId="0" borderId="30" xfId="0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3" fillId="0" borderId="33" xfId="97" applyFont="1" applyFill="1" applyBorder="1" applyAlignment="1" applyProtection="1">
      <alignment vertical="center"/>
      <protection locked="0"/>
    </xf>
    <xf numFmtId="0" fontId="67" fillId="0" borderId="0" xfId="0" applyFont="1" applyAlignment="1">
      <alignment vertical="center"/>
    </xf>
    <xf numFmtId="0" fontId="73" fillId="0" borderId="0" xfId="97" applyFont="1" applyFill="1" applyBorder="1" applyAlignment="1" applyProtection="1">
      <alignment vertical="center"/>
      <protection locked="0"/>
    </xf>
    <xf numFmtId="0" fontId="72" fillId="0" borderId="14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73" fillId="0" borderId="12" xfId="97" applyFont="1" applyFill="1" applyBorder="1" applyAlignment="1" applyProtection="1">
      <alignment vertical="center"/>
      <protection locked="0"/>
    </xf>
    <xf numFmtId="0" fontId="72" fillId="0" borderId="27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8" fontId="72" fillId="0" borderId="0" xfId="0" applyNumberFormat="1" applyFont="1" applyAlignment="1">
      <alignment vertical="center"/>
    </xf>
    <xf numFmtId="8" fontId="72" fillId="0" borderId="0" xfId="0" applyNumberFormat="1" applyFont="1" applyFill="1" applyAlignment="1">
      <alignment vertical="center"/>
    </xf>
    <xf numFmtId="0" fontId="67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80" fillId="66" borderId="31" xfId="0" applyFont="1" applyFill="1" applyBorder="1" applyAlignment="1">
      <alignment vertical="center"/>
    </xf>
    <xf numFmtId="0" fontId="80" fillId="66" borderId="32" xfId="0" applyFont="1" applyFill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72" fillId="0" borderId="2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164" fontId="67" fillId="0" borderId="27" xfId="0" applyNumberFormat="1" applyFont="1" applyFill="1" applyBorder="1" applyAlignment="1" applyProtection="1">
      <alignment horizontal="right" vertical="center"/>
    </xf>
    <xf numFmtId="0" fontId="4" fillId="57" borderId="18" xfId="0" applyFont="1" applyFill="1" applyBorder="1" applyAlignment="1" applyProtection="1">
      <alignment vertical="center"/>
    </xf>
    <xf numFmtId="0" fontId="4" fillId="57" borderId="18" xfId="0" applyFont="1" applyFill="1" applyBorder="1" applyAlignment="1" applyProtection="1">
      <alignment vertical="center" wrapText="1"/>
    </xf>
    <xf numFmtId="0" fontId="4" fillId="68" borderId="18" xfId="0" applyFont="1" applyFill="1" applyBorder="1" applyAlignment="1" applyProtection="1">
      <alignment vertical="center"/>
    </xf>
    <xf numFmtId="49" fontId="4" fillId="57" borderId="18" xfId="0" applyNumberFormat="1" applyFont="1" applyFill="1" applyBorder="1" applyAlignment="1">
      <alignment horizontal="left" wrapText="1"/>
    </xf>
    <xf numFmtId="0" fontId="4" fillId="57" borderId="22" xfId="0" applyFont="1" applyFill="1" applyBorder="1" applyAlignment="1" applyProtection="1">
      <alignment vertical="center" wrapText="1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</xf>
    <xf numFmtId="164" fontId="67" fillId="0" borderId="20" xfId="59" applyNumberFormat="1" applyFont="1" applyFill="1" applyBorder="1" applyAlignment="1" applyProtection="1">
      <alignment vertical="center"/>
    </xf>
    <xf numFmtId="7" fontId="67" fillId="0" borderId="21" xfId="59" applyNumberFormat="1" applyFont="1" applyFill="1" applyBorder="1" applyAlignment="1" applyProtection="1">
      <alignment horizontal="right" vertical="center" wrapText="1"/>
    </xf>
    <xf numFmtId="0" fontId="67" fillId="0" borderId="15" xfId="0" applyFont="1" applyFill="1" applyBorder="1" applyAlignment="1" applyProtection="1">
      <alignment horizontal="center" vertical="center"/>
      <protection locked="0"/>
    </xf>
    <xf numFmtId="164" fontId="67" fillId="0" borderId="22" xfId="59" applyNumberFormat="1" applyFont="1" applyFill="1" applyBorder="1" applyAlignment="1" applyProtection="1">
      <alignment horizontal="right" vertical="center" wrapText="1"/>
      <protection locked="0"/>
    </xf>
    <xf numFmtId="164" fontId="67" fillId="0" borderId="20" xfId="59" applyNumberFormat="1" applyFont="1" applyFill="1" applyBorder="1" applyAlignment="1" applyProtection="1">
      <alignment horizontal="right" vertical="center" wrapText="1"/>
      <protection locked="0"/>
    </xf>
    <xf numFmtId="7" fontId="67" fillId="55" borderId="24" xfId="59" applyNumberFormat="1" applyFont="1" applyFill="1" applyBorder="1" applyAlignment="1" applyProtection="1">
      <alignment vertical="center"/>
    </xf>
    <xf numFmtId="7" fontId="67" fillId="55" borderId="25" xfId="59" applyNumberFormat="1" applyFont="1" applyFill="1" applyBorder="1" applyAlignment="1" applyProtection="1">
      <alignment vertical="center"/>
    </xf>
    <xf numFmtId="7" fontId="67" fillId="0" borderId="20" xfId="59" applyNumberFormat="1" applyFont="1" applyFill="1" applyBorder="1" applyAlignment="1" applyProtection="1">
      <alignment horizontal="right" vertical="center" wrapText="1"/>
    </xf>
    <xf numFmtId="0" fontId="67" fillId="0" borderId="19" xfId="0" applyFont="1" applyFill="1" applyBorder="1" applyAlignment="1" applyProtection="1">
      <alignment horizontal="center" vertical="center"/>
    </xf>
    <xf numFmtId="0" fontId="67" fillId="0" borderId="18" xfId="0" applyFont="1" applyFill="1" applyBorder="1" applyAlignment="1" applyProtection="1">
      <alignment horizontal="center" vertical="center"/>
    </xf>
    <xf numFmtId="0" fontId="67" fillId="0" borderId="18" xfId="0" applyFont="1" applyFill="1" applyBorder="1" applyAlignment="1" applyProtection="1">
      <alignment horizontal="center" vertical="center"/>
      <protection locked="0"/>
    </xf>
    <xf numFmtId="7" fontId="67" fillId="0" borderId="22" xfId="59" applyNumberFormat="1" applyFont="1" applyFill="1" applyBorder="1" applyAlignment="1" applyProtection="1">
      <alignment horizontal="right" vertical="center" wrapText="1"/>
    </xf>
    <xf numFmtId="7" fontId="67" fillId="55" borderId="40" xfId="59" applyNumberFormat="1" applyFont="1" applyFill="1" applyBorder="1" applyAlignment="1" applyProtection="1">
      <alignment vertical="center"/>
    </xf>
    <xf numFmtId="164" fontId="67" fillId="0" borderId="22" xfId="59" applyNumberFormat="1" applyFont="1" applyFill="1" applyBorder="1" applyAlignment="1" applyProtection="1">
      <alignment vertical="center"/>
    </xf>
    <xf numFmtId="7" fontId="67" fillId="0" borderId="45" xfId="59" applyNumberFormat="1" applyFont="1" applyFill="1" applyBorder="1" applyAlignment="1" applyProtection="1">
      <alignment horizontal="right" vertical="center" wrapText="1"/>
    </xf>
    <xf numFmtId="164" fontId="67" fillId="0" borderId="22" xfId="59" applyNumberFormat="1" applyFont="1" applyFill="1" applyBorder="1" applyAlignment="1" applyProtection="1">
      <alignment horizontal="right" vertical="center" wrapText="1"/>
    </xf>
    <xf numFmtId="164" fontId="67" fillId="0" borderId="37" xfId="59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wrapText="1"/>
    </xf>
    <xf numFmtId="0" fontId="14" fillId="0" borderId="52" xfId="0" applyFont="1" applyBorder="1" applyAlignment="1" applyProtection="1">
      <protection locked="0"/>
    </xf>
    <xf numFmtId="0" fontId="66" fillId="0" borderId="0" xfId="0" applyFont="1" applyBorder="1" applyAlignment="1" applyProtection="1">
      <alignment horizontal="right"/>
    </xf>
    <xf numFmtId="0" fontId="80" fillId="0" borderId="0" xfId="0" applyFont="1" applyAlignment="1" applyProtection="1">
      <alignment horizontal="center"/>
    </xf>
    <xf numFmtId="0" fontId="66" fillId="0" borderId="0" xfId="0" applyFont="1" applyAlignment="1" applyProtection="1">
      <alignment horizontal="left" wrapText="1"/>
    </xf>
    <xf numFmtId="0" fontId="14" fillId="0" borderId="10" xfId="0" applyFont="1" applyBorder="1" applyAlignment="1" applyProtection="1">
      <protection locked="0"/>
    </xf>
    <xf numFmtId="0" fontId="67" fillId="0" borderId="0" xfId="0" applyFont="1" applyFill="1" applyBorder="1" applyProtection="1"/>
    <xf numFmtId="0" fontId="0" fillId="0" borderId="27" xfId="0" applyBorder="1" applyProtection="1"/>
    <xf numFmtId="0" fontId="67" fillId="0" borderId="12" xfId="0" applyFont="1" applyFill="1" applyBorder="1" applyProtection="1"/>
    <xf numFmtId="0" fontId="0" fillId="0" borderId="13" xfId="0" applyBorder="1" applyProtection="1"/>
    <xf numFmtId="0" fontId="0" fillId="0" borderId="0" xfId="0"/>
    <xf numFmtId="0" fontId="11" fillId="0" borderId="0" xfId="0" applyFont="1" applyBorder="1" applyAlignment="1" applyProtection="1"/>
    <xf numFmtId="0" fontId="7" fillId="0" borderId="0" xfId="0" applyFont="1" applyBorder="1"/>
    <xf numFmtId="0" fontId="72" fillId="0" borderId="0" xfId="0" applyFont="1" applyBorder="1"/>
    <xf numFmtId="0" fontId="0" fillId="0" borderId="0" xfId="0" applyProtection="1"/>
    <xf numFmtId="0" fontId="0" fillId="0" borderId="0" xfId="0" applyBorder="1" applyProtection="1"/>
    <xf numFmtId="0" fontId="67" fillId="0" borderId="0" xfId="0" applyFont="1" applyBorder="1" applyProtection="1"/>
    <xf numFmtId="0" fontId="74" fillId="0" borderId="0" xfId="0" applyFont="1" applyProtection="1"/>
    <xf numFmtId="0" fontId="75" fillId="0" borderId="0" xfId="0" applyFont="1" applyProtection="1"/>
    <xf numFmtId="0" fontId="76" fillId="0" borderId="0" xfId="0" applyFont="1" applyProtection="1"/>
    <xf numFmtId="7" fontId="75" fillId="58" borderId="0" xfId="0" applyNumberFormat="1" applyFont="1" applyFill="1" applyBorder="1" applyProtection="1"/>
    <xf numFmtId="0" fontId="77" fillId="0" borderId="0" xfId="0" applyFont="1" applyBorder="1" applyProtection="1"/>
    <xf numFmtId="7" fontId="67" fillId="58" borderId="0" xfId="0" applyNumberFormat="1" applyFont="1" applyFill="1" applyBorder="1" applyProtection="1"/>
    <xf numFmtId="0" fontId="78" fillId="0" borderId="0" xfId="0" applyFont="1" applyBorder="1" applyProtection="1"/>
    <xf numFmtId="0" fontId="6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0" fontId="67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12" fillId="0" borderId="0" xfId="0" applyFont="1" applyBorder="1" applyProtection="1"/>
    <xf numFmtId="0" fontId="8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79" fillId="0" borderId="0" xfId="0" applyFont="1" applyBorder="1" applyAlignment="1" applyProtection="1">
      <alignment horizontal="center"/>
    </xf>
    <xf numFmtId="0" fontId="67" fillId="0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68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 vertical="center"/>
    </xf>
    <xf numFmtId="0" fontId="66" fillId="0" borderId="0" xfId="0" applyFont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/>
    <xf numFmtId="0" fontId="81" fillId="0" borderId="0" xfId="0" applyFont="1" applyFill="1" applyBorder="1" applyAlignment="1" applyProtection="1">
      <alignment vertical="center"/>
    </xf>
    <xf numFmtId="0" fontId="74" fillId="0" borderId="0" xfId="0" applyFont="1" applyAlignment="1" applyProtection="1">
      <alignment vertical="center"/>
    </xf>
    <xf numFmtId="0" fontId="80" fillId="0" borderId="0" xfId="0" applyFont="1" applyAlignment="1" applyProtection="1">
      <alignment horizontal="center"/>
    </xf>
    <xf numFmtId="0" fontId="7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7" fontId="66" fillId="0" borderId="30" xfId="0" applyNumberFormat="1" applyFont="1" applyBorder="1" applyAlignment="1" applyProtection="1">
      <alignment horizontal="right" vertical="center"/>
    </xf>
    <xf numFmtId="0" fontId="87" fillId="0" borderId="0" xfId="0" applyFont="1" applyBorder="1" applyAlignment="1" applyProtection="1">
      <alignment vertical="center" wrapText="1"/>
    </xf>
    <xf numFmtId="49" fontId="4" fillId="60" borderId="18" xfId="0" applyNumberFormat="1" applyFont="1" applyFill="1" applyBorder="1" applyAlignment="1">
      <alignment horizontal="left" vertical="center" wrapText="1"/>
    </xf>
    <xf numFmtId="49" fontId="4" fillId="60" borderId="18" xfId="0" applyNumberFormat="1" applyFont="1" applyFill="1" applyBorder="1" applyAlignment="1">
      <alignment vertical="center" wrapText="1"/>
    </xf>
    <xf numFmtId="0" fontId="4" fillId="60" borderId="18" xfId="0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4" fillId="60" borderId="18" xfId="0" applyFont="1" applyFill="1" applyBorder="1" applyAlignment="1" applyProtection="1">
      <alignment vertical="center"/>
    </xf>
    <xf numFmtId="7" fontId="66" fillId="0" borderId="70" xfId="0" applyNumberFormat="1" applyFont="1" applyBorder="1" applyAlignment="1" applyProtection="1">
      <alignment horizontal="right" vertical="center"/>
    </xf>
    <xf numFmtId="0" fontId="0" fillId="0" borderId="32" xfId="0" applyBorder="1" applyAlignment="1" applyProtection="1"/>
    <xf numFmtId="1" fontId="5" fillId="0" borderId="53" xfId="0" applyNumberFormat="1" applyFont="1" applyFill="1" applyBorder="1" applyAlignment="1" applyProtection="1">
      <alignment horizontal="center" vertical="center"/>
      <protection locked="0"/>
    </xf>
    <xf numFmtId="0" fontId="67" fillId="0" borderId="19" xfId="0" applyFont="1" applyFill="1" applyBorder="1" applyAlignment="1" applyProtection="1">
      <alignment horizontal="center" vertical="center"/>
      <protection locked="0"/>
    </xf>
    <xf numFmtId="7" fontId="67" fillId="55" borderId="13" xfId="59" applyNumberFormat="1" applyFont="1" applyFill="1" applyBorder="1" applyAlignment="1" applyProtection="1">
      <alignment vertical="center"/>
    </xf>
    <xf numFmtId="0" fontId="98" fillId="0" borderId="0" xfId="0" applyFont="1" applyFill="1" applyBorder="1" applyAlignment="1" applyProtection="1">
      <alignment vertical="center"/>
    </xf>
    <xf numFmtId="0" fontId="4" fillId="60" borderId="58" xfId="0" applyFont="1" applyFill="1" applyBorder="1" applyAlignment="1" applyProtection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24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1" fontId="5" fillId="0" borderId="18" xfId="0" applyNumberFormat="1" applyFont="1" applyBorder="1" applyAlignment="1">
      <alignment horizontal="center" vertical="center"/>
    </xf>
    <xf numFmtId="164" fontId="5" fillId="0" borderId="45" xfId="0" applyNumberFormat="1" applyFont="1" applyBorder="1" applyAlignment="1">
      <alignment vertical="center"/>
    </xf>
    <xf numFmtId="0" fontId="72" fillId="0" borderId="59" xfId="0" applyFont="1" applyBorder="1" applyAlignment="1">
      <alignment vertical="center"/>
    </xf>
    <xf numFmtId="0" fontId="94" fillId="62" borderId="71" xfId="0" applyFont="1" applyFill="1" applyBorder="1" applyAlignment="1">
      <alignment vertical="center"/>
    </xf>
    <xf numFmtId="164" fontId="5" fillId="62" borderId="72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/>
    </xf>
    <xf numFmtId="0" fontId="55" fillId="0" borderId="33" xfId="97" applyBorder="1" applyAlignment="1" applyProtection="1">
      <alignment vertical="center"/>
      <protection locked="0"/>
    </xf>
    <xf numFmtId="0" fontId="55" fillId="0" borderId="12" xfId="97" quotePrefix="1" applyBorder="1" applyAlignment="1" applyProtection="1">
      <alignment vertical="center"/>
      <protection locked="0"/>
    </xf>
    <xf numFmtId="164" fontId="67" fillId="0" borderId="0" xfId="0" applyNumberFormat="1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vertical="center"/>
    </xf>
    <xf numFmtId="0" fontId="15" fillId="0" borderId="29" xfId="0" applyFont="1" applyFill="1" applyBorder="1" applyAlignment="1" applyProtection="1">
      <alignment horizontal="left" vertical="center"/>
    </xf>
    <xf numFmtId="0" fontId="67" fillId="0" borderId="0" xfId="0" applyFont="1" applyFill="1" applyAlignment="1" applyProtection="1">
      <alignment vertical="center"/>
    </xf>
    <xf numFmtId="0" fontId="72" fillId="0" borderId="0" xfId="0" applyFont="1" applyAlignment="1">
      <alignment vertical="center"/>
    </xf>
    <xf numFmtId="0" fontId="4" fillId="60" borderId="77" xfId="0" applyFont="1" applyFill="1" applyBorder="1" applyAlignment="1" applyProtection="1">
      <alignment vertical="center"/>
    </xf>
    <xf numFmtId="0" fontId="72" fillId="0" borderId="14" xfId="0" applyFont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80" fillId="0" borderId="29" xfId="0" applyFont="1" applyBorder="1" applyAlignment="1">
      <alignment vertical="center"/>
    </xf>
    <xf numFmtId="0" fontId="55" fillId="0" borderId="0" xfId="97" applyAlignment="1">
      <alignment vertical="center"/>
    </xf>
    <xf numFmtId="0" fontId="7" fillId="0" borderId="14" xfId="0" applyFont="1" applyBorder="1" applyAlignment="1">
      <alignment vertical="center"/>
    </xf>
    <xf numFmtId="0" fontId="4" fillId="57" borderId="77" xfId="0" applyFont="1" applyFill="1" applyBorder="1" applyAlignment="1" applyProtection="1">
      <alignment vertical="center" wrapText="1"/>
    </xf>
    <xf numFmtId="0" fontId="7" fillId="0" borderId="11" xfId="0" applyFont="1" applyBorder="1" applyAlignment="1">
      <alignment vertical="center"/>
    </xf>
    <xf numFmtId="0" fontId="43" fillId="0" borderId="14" xfId="0" quotePrefix="1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0" borderId="14" xfId="0" applyFont="1" applyBorder="1" applyAlignment="1">
      <alignment horizontal="left" vertical="center"/>
    </xf>
    <xf numFmtId="49" fontId="4" fillId="60" borderId="77" xfId="0" applyNumberFormat="1" applyFont="1" applyFill="1" applyBorder="1" applyAlignment="1">
      <alignment vertical="center" wrapText="1"/>
    </xf>
    <xf numFmtId="0" fontId="4" fillId="60" borderId="77" xfId="0" applyFont="1" applyFill="1" applyBorder="1" applyAlignment="1">
      <alignment vertical="center"/>
    </xf>
    <xf numFmtId="0" fontId="55" fillId="0" borderId="14" xfId="97" applyBorder="1" applyAlignment="1" applyProtection="1">
      <alignment vertical="center"/>
      <protection locked="0"/>
    </xf>
    <xf numFmtId="0" fontId="4" fillId="57" borderId="42" xfId="0" applyFont="1" applyFill="1" applyBorder="1" applyAlignment="1" applyProtection="1">
      <alignment vertical="center" wrapText="1"/>
    </xf>
    <xf numFmtId="0" fontId="55" fillId="0" borderId="0" xfId="97" applyBorder="1" applyAlignment="1" applyProtection="1">
      <alignment vertical="center"/>
      <protection locked="0"/>
    </xf>
    <xf numFmtId="0" fontId="55" fillId="0" borderId="12" xfId="97" applyBorder="1" applyAlignment="1" applyProtection="1">
      <alignment vertical="center"/>
      <protection locked="0"/>
    </xf>
    <xf numFmtId="0" fontId="15" fillId="0" borderId="14" xfId="0" applyFont="1" applyBorder="1" applyAlignment="1">
      <alignment horizontal="left" vertical="center"/>
    </xf>
    <xf numFmtId="0" fontId="55" fillId="0" borderId="0" xfId="97" applyBorder="1" applyAlignment="1" applyProtection="1">
      <alignment vertical="center"/>
      <protection locked="0"/>
    </xf>
    <xf numFmtId="0" fontId="55" fillId="0" borderId="12" xfId="97" applyBorder="1" applyAlignment="1" applyProtection="1">
      <alignment vertical="center"/>
      <protection locked="0"/>
    </xf>
    <xf numFmtId="0" fontId="55" fillId="0" borderId="32" xfId="97" applyBorder="1" applyAlignment="1" applyProtection="1">
      <alignment vertical="center"/>
      <protection locked="0"/>
    </xf>
    <xf numFmtId="0" fontId="55" fillId="0" borderId="27" xfId="97" applyBorder="1" applyAlignment="1" applyProtection="1">
      <alignment vertical="center"/>
      <protection locked="0"/>
    </xf>
    <xf numFmtId="0" fontId="9" fillId="62" borderId="26" xfId="0" applyFont="1" applyFill="1" applyBorder="1" applyAlignment="1">
      <alignment vertical="center" wrapText="1"/>
    </xf>
    <xf numFmtId="0" fontId="15" fillId="0" borderId="14" xfId="0" applyFont="1" applyFill="1" applyBorder="1" applyAlignment="1" applyProtection="1">
      <alignment vertical="center"/>
    </xf>
    <xf numFmtId="0" fontId="66" fillId="0" borderId="0" xfId="0" applyFont="1" applyBorder="1" applyAlignment="1" applyProtection="1">
      <alignment horizontal="right"/>
    </xf>
    <xf numFmtId="0" fontId="55" fillId="0" borderId="33" xfId="97" applyBorder="1" applyAlignment="1" applyProtection="1">
      <alignment vertical="center"/>
      <protection locked="0"/>
    </xf>
    <xf numFmtId="0" fontId="55" fillId="0" borderId="0" xfId="97" applyBorder="1" applyAlignment="1" applyProtection="1">
      <alignment vertical="center"/>
      <protection locked="0"/>
    </xf>
    <xf numFmtId="0" fontId="55" fillId="0" borderId="32" xfId="97" applyBorder="1" applyAlignment="1" applyProtection="1">
      <alignment vertical="center"/>
      <protection locked="0"/>
    </xf>
    <xf numFmtId="0" fontId="94" fillId="62" borderId="77" xfId="0" applyFont="1" applyFill="1" applyBorder="1" applyAlignment="1">
      <alignment vertical="center"/>
    </xf>
    <xf numFmtId="0" fontId="0" fillId="0" borderId="0" xfId="0" applyFill="1" applyProtection="1"/>
    <xf numFmtId="0" fontId="71" fillId="0" borderId="0" xfId="0" applyFont="1" applyFill="1" applyBorder="1" applyAlignment="1" applyProtection="1">
      <alignment vertical="center"/>
    </xf>
    <xf numFmtId="7" fontId="75" fillId="0" borderId="0" xfId="0" applyNumberFormat="1" applyFont="1" applyFill="1" applyBorder="1" applyProtection="1"/>
    <xf numFmtId="0" fontId="75" fillId="0" borderId="0" xfId="0" applyFont="1" applyFill="1" applyBorder="1" applyProtection="1"/>
    <xf numFmtId="0" fontId="78" fillId="0" borderId="0" xfId="0" applyFont="1" applyFill="1" applyBorder="1" applyProtection="1"/>
    <xf numFmtId="7" fontId="67" fillId="0" borderId="0" xfId="0" applyNumberFormat="1" applyFont="1" applyFill="1" applyBorder="1" applyProtection="1"/>
    <xf numFmtId="0" fontId="77" fillId="0" borderId="0" xfId="0" applyFont="1" applyFill="1" applyBorder="1" applyProtection="1"/>
    <xf numFmtId="0" fontId="74" fillId="0" borderId="0" xfId="0" applyFont="1" applyFill="1" applyBorder="1" applyAlignment="1" applyProtection="1">
      <alignment vertical="center"/>
    </xf>
    <xf numFmtId="0" fontId="74" fillId="0" borderId="0" xfId="0" applyFont="1" applyFill="1" applyBorder="1" applyProtection="1"/>
    <xf numFmtId="0" fontId="0" fillId="0" borderId="0" xfId="0" applyFill="1" applyBorder="1"/>
    <xf numFmtId="0" fontId="76" fillId="0" borderId="0" xfId="0" applyFont="1" applyFill="1" applyBorder="1" applyProtection="1"/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vertical="center"/>
    </xf>
    <xf numFmtId="0" fontId="5" fillId="0" borderId="0" xfId="0" applyFont="1" applyBorder="1" applyProtection="1"/>
    <xf numFmtId="0" fontId="14" fillId="0" borderId="0" xfId="0" applyFont="1" applyFill="1" applyBorder="1" applyAlignment="1" applyProtection="1">
      <alignment horizontal="center"/>
      <protection locked="0"/>
    </xf>
    <xf numFmtId="0" fontId="10" fillId="0" borderId="0" xfId="119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/>
    <xf numFmtId="0" fontId="80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55" fillId="0" borderId="0" xfId="97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Fill="1" applyBorder="1" applyAlignment="1" applyProtection="1"/>
    <xf numFmtId="0" fontId="104" fillId="0" borderId="0" xfId="0" applyFont="1" applyFill="1" applyBorder="1" applyProtection="1"/>
    <xf numFmtId="0" fontId="65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70" fillId="0" borderId="0" xfId="0" applyFont="1" applyFill="1" applyBorder="1" applyAlignment="1" applyProtection="1">
      <alignment horizontal="center"/>
    </xf>
    <xf numFmtId="164" fontId="67" fillId="0" borderId="0" xfId="59" applyNumberFormat="1" applyFont="1" applyFill="1" applyBorder="1" applyAlignment="1" applyProtection="1">
      <alignment horizontal="right" vertical="center" wrapText="1"/>
    </xf>
    <xf numFmtId="0" fontId="66" fillId="0" borderId="0" xfId="0" applyFont="1" applyFill="1" applyBorder="1" applyAlignment="1" applyProtection="1">
      <alignment vertical="center"/>
    </xf>
    <xf numFmtId="0" fontId="71" fillId="0" borderId="0" xfId="0" applyFont="1" applyBorder="1" applyAlignment="1" applyProtection="1">
      <alignment vertical="center" wrapText="1"/>
    </xf>
    <xf numFmtId="164" fontId="67" fillId="0" borderId="0" xfId="59" applyNumberFormat="1" applyFont="1" applyFill="1" applyBorder="1" applyAlignment="1" applyProtection="1">
      <alignment vertical="center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7" fontId="66" fillId="0" borderId="0" xfId="59" applyNumberFormat="1" applyFont="1" applyFill="1" applyBorder="1" applyAlignment="1" applyProtection="1">
      <alignment horizontal="right" vertical="center" wrapText="1"/>
    </xf>
    <xf numFmtId="0" fontId="86" fillId="0" borderId="26" xfId="0" applyFont="1" applyFill="1" applyBorder="1" applyAlignment="1" applyProtection="1">
      <alignment horizontal="left" vertical="center"/>
    </xf>
    <xf numFmtId="0" fontId="86" fillId="0" borderId="52" xfId="0" applyFont="1" applyFill="1" applyBorder="1" applyAlignment="1" applyProtection="1">
      <alignment horizontal="left" vertical="center"/>
    </xf>
    <xf numFmtId="0" fontId="86" fillId="0" borderId="48" xfId="0" applyFont="1" applyFill="1" applyBorder="1" applyAlignment="1" applyProtection="1">
      <alignment horizontal="left" vertical="center"/>
    </xf>
    <xf numFmtId="0" fontId="9" fillId="0" borderId="26" xfId="0" applyFont="1" applyFill="1" applyBorder="1" applyAlignment="1" applyProtection="1">
      <alignment horizontal="left" vertical="center"/>
    </xf>
    <xf numFmtId="0" fontId="9" fillId="0" borderId="48" xfId="0" applyFont="1" applyFill="1" applyBorder="1" applyAlignment="1" applyProtection="1">
      <alignment horizontal="left" vertical="center"/>
    </xf>
    <xf numFmtId="0" fontId="71" fillId="56" borderId="59" xfId="0" applyFont="1" applyFill="1" applyBorder="1" applyAlignment="1" applyProtection="1">
      <alignment horizontal="left" vertical="center" wrapText="1"/>
      <protection locked="0"/>
    </xf>
    <xf numFmtId="0" fontId="71" fillId="56" borderId="58" xfId="0" applyFont="1" applyFill="1" applyBorder="1" applyAlignment="1" applyProtection="1">
      <alignment horizontal="left" vertical="center" wrapText="1"/>
      <protection locked="0"/>
    </xf>
    <xf numFmtId="0" fontId="3" fillId="0" borderId="59" xfId="0" applyFont="1" applyFill="1" applyBorder="1" applyAlignment="1" applyProtection="1">
      <alignment horizontal="left" vertical="center"/>
    </xf>
    <xf numFmtId="0" fontId="3" fillId="0" borderId="58" xfId="0" applyFont="1" applyFill="1" applyBorder="1" applyAlignment="1" applyProtection="1">
      <alignment horizontal="left" vertical="center"/>
    </xf>
    <xf numFmtId="0" fontId="71" fillId="56" borderId="49" xfId="0" applyFont="1" applyFill="1" applyBorder="1" applyAlignment="1" applyProtection="1">
      <alignment horizontal="left" vertical="center" wrapText="1"/>
      <protection locked="0"/>
    </xf>
    <xf numFmtId="0" fontId="71" fillId="56" borderId="60" xfId="0" applyFont="1" applyFill="1" applyBorder="1" applyAlignment="1" applyProtection="1">
      <alignment horizontal="left" vertical="center" wrapText="1"/>
      <protection locked="0"/>
    </xf>
    <xf numFmtId="0" fontId="66" fillId="55" borderId="49" xfId="0" applyFont="1" applyFill="1" applyBorder="1" applyAlignment="1" applyProtection="1">
      <alignment horizontal="center"/>
    </xf>
    <xf numFmtId="0" fontId="66" fillId="55" borderId="50" xfId="0" applyFont="1" applyFill="1" applyBorder="1" applyAlignment="1" applyProtection="1">
      <alignment horizontal="center"/>
    </xf>
    <xf numFmtId="0" fontId="66" fillId="55" borderId="51" xfId="0" applyFont="1" applyFill="1" applyBorder="1" applyAlignment="1" applyProtection="1">
      <alignment horizontal="center"/>
    </xf>
    <xf numFmtId="0" fontId="71" fillId="56" borderId="29" xfId="0" applyFont="1" applyFill="1" applyBorder="1" applyAlignment="1" applyProtection="1">
      <alignment horizontal="left" vertical="center"/>
      <protection locked="0"/>
    </xf>
    <xf numFmtId="0" fontId="71" fillId="56" borderId="39" xfId="0" applyFont="1" applyFill="1" applyBorder="1" applyAlignment="1" applyProtection="1">
      <alignment horizontal="left" vertical="center"/>
      <protection locked="0"/>
    </xf>
    <xf numFmtId="0" fontId="4" fillId="56" borderId="29" xfId="0" applyFont="1" applyFill="1" applyBorder="1" applyAlignment="1" applyProtection="1">
      <alignment horizontal="left" vertical="center"/>
      <protection locked="0"/>
    </xf>
    <xf numFmtId="0" fontId="4" fillId="56" borderId="39" xfId="0" applyFont="1" applyFill="1" applyBorder="1" applyAlignment="1" applyProtection="1">
      <alignment horizontal="left" vertical="center"/>
      <protection locked="0"/>
    </xf>
    <xf numFmtId="0" fontId="9" fillId="0" borderId="26" xfId="0" applyFont="1" applyFill="1" applyBorder="1" applyAlignment="1" applyProtection="1">
      <alignment vertical="center"/>
    </xf>
    <xf numFmtId="0" fontId="9" fillId="0" borderId="48" xfId="0" applyFont="1" applyFill="1" applyBorder="1" applyAlignment="1" applyProtection="1">
      <alignment vertical="center"/>
    </xf>
    <xf numFmtId="0" fontId="66" fillId="55" borderId="49" xfId="0" applyFont="1" applyFill="1" applyBorder="1" applyAlignment="1" applyProtection="1">
      <alignment horizontal="center" vertical="center"/>
    </xf>
    <xf numFmtId="0" fontId="66" fillId="55" borderId="50" xfId="0" applyFont="1" applyFill="1" applyBorder="1" applyAlignment="1" applyProtection="1">
      <alignment horizontal="center" vertical="center"/>
    </xf>
    <xf numFmtId="0" fontId="66" fillId="55" borderId="51" xfId="0" applyFont="1" applyFill="1" applyBorder="1" applyAlignment="1" applyProtection="1">
      <alignment horizontal="center" vertical="center"/>
    </xf>
    <xf numFmtId="0" fontId="2" fillId="55" borderId="54" xfId="0" applyFont="1" applyFill="1" applyBorder="1" applyAlignment="1" applyProtection="1">
      <alignment horizontal="center" vertical="center"/>
    </xf>
    <xf numFmtId="0" fontId="2" fillId="55" borderId="43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/>
      <protection locked="0"/>
    </xf>
    <xf numFmtId="0" fontId="67" fillId="0" borderId="10" xfId="0" applyFont="1" applyBorder="1" applyAlignment="1" applyProtection="1">
      <alignment horizontal="center"/>
    </xf>
    <xf numFmtId="0" fontId="87" fillId="0" borderId="52" xfId="0" applyFont="1" applyBorder="1" applyAlignment="1" applyProtection="1">
      <alignment horizontal="center"/>
    </xf>
    <xf numFmtId="0" fontId="67" fillId="0" borderId="52" xfId="0" applyFont="1" applyBorder="1" applyAlignment="1" applyProtection="1">
      <alignment horizontal="center"/>
    </xf>
    <xf numFmtId="0" fontId="14" fillId="0" borderId="52" xfId="0" applyFont="1" applyFill="1" applyBorder="1" applyAlignment="1" applyProtection="1">
      <alignment horizontal="center"/>
      <protection locked="0"/>
    </xf>
    <xf numFmtId="0" fontId="90" fillId="0" borderId="10" xfId="0" applyFont="1" applyBorder="1" applyAlignment="1" applyProtection="1">
      <alignment horizontal="left"/>
    </xf>
    <xf numFmtId="0" fontId="85" fillId="64" borderId="31" xfId="0" applyFont="1" applyFill="1" applyBorder="1" applyAlignment="1" applyProtection="1">
      <alignment horizontal="center" vertical="center"/>
    </xf>
    <xf numFmtId="0" fontId="85" fillId="64" borderId="33" xfId="0" applyFont="1" applyFill="1" applyBorder="1" applyAlignment="1" applyProtection="1">
      <alignment horizontal="center" vertical="center"/>
    </xf>
    <xf numFmtId="0" fontId="85" fillId="64" borderId="32" xfId="0" applyFont="1" applyFill="1" applyBorder="1" applyAlignment="1" applyProtection="1">
      <alignment horizontal="center" vertical="center"/>
    </xf>
    <xf numFmtId="44" fontId="2" fillId="55" borderId="55" xfId="59" applyFont="1" applyFill="1" applyBorder="1" applyAlignment="1" applyProtection="1">
      <alignment horizontal="center" vertical="center"/>
    </xf>
    <xf numFmtId="44" fontId="2" fillId="55" borderId="57" xfId="59" applyFont="1" applyFill="1" applyBorder="1" applyAlignment="1" applyProtection="1">
      <alignment horizontal="center" vertical="center"/>
    </xf>
    <xf numFmtId="44" fontId="2" fillId="55" borderId="56" xfId="59" applyFont="1" applyFill="1" applyBorder="1" applyAlignment="1" applyProtection="1">
      <alignment horizontal="center" vertical="center"/>
    </xf>
    <xf numFmtId="0" fontId="74" fillId="55" borderId="46" xfId="0" applyFont="1" applyFill="1" applyBorder="1" applyAlignment="1" applyProtection="1">
      <alignment horizontal="center" vertical="center"/>
    </xf>
    <xf numFmtId="0" fontId="74" fillId="55" borderId="47" xfId="0" applyFont="1" applyFill="1" applyBorder="1" applyAlignment="1" applyProtection="1">
      <alignment horizontal="center" vertical="center"/>
    </xf>
    <xf numFmtId="0" fontId="74" fillId="55" borderId="44" xfId="0" applyFont="1" applyFill="1" applyBorder="1" applyAlignment="1" applyProtection="1">
      <alignment horizontal="center" vertical="center"/>
    </xf>
    <xf numFmtId="0" fontId="13" fillId="0" borderId="50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center"/>
      <protection locked="0"/>
    </xf>
    <xf numFmtId="0" fontId="14" fillId="0" borderId="52" xfId="0" applyFont="1" applyBorder="1" applyAlignment="1" applyProtection="1">
      <alignment horizontal="center"/>
      <protection locked="0"/>
    </xf>
    <xf numFmtId="0" fontId="14" fillId="0" borderId="78" xfId="0" applyFont="1" applyBorder="1" applyAlignment="1" applyProtection="1">
      <alignment horizontal="center"/>
      <protection locked="0"/>
    </xf>
    <xf numFmtId="0" fontId="80" fillId="0" borderId="0" xfId="0" applyFont="1" applyAlignment="1" applyProtection="1">
      <alignment horizontal="center"/>
    </xf>
    <xf numFmtId="0" fontId="71" fillId="56" borderId="11" xfId="0" applyFont="1" applyFill="1" applyBorder="1" applyAlignment="1" applyProtection="1">
      <alignment horizontal="left" vertical="center"/>
      <protection locked="0"/>
    </xf>
    <xf numFmtId="0" fontId="71" fillId="56" borderId="53" xfId="0" applyFont="1" applyFill="1" applyBorder="1" applyAlignment="1" applyProtection="1">
      <alignment horizontal="left" vertical="center"/>
      <protection locked="0"/>
    </xf>
    <xf numFmtId="0" fontId="85" fillId="0" borderId="0" xfId="0" applyFont="1" applyFill="1" applyBorder="1" applyAlignment="1" applyProtection="1">
      <alignment horizontal="center" vertical="center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7" fontId="5" fillId="0" borderId="0" xfId="59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14" fontId="14" fillId="0" borderId="52" xfId="0" applyNumberFormat="1" applyFont="1" applyFill="1" applyBorder="1" applyAlignment="1" applyProtection="1">
      <alignment horizontal="center"/>
      <protection locked="0"/>
    </xf>
    <xf numFmtId="0" fontId="66" fillId="0" borderId="0" xfId="0" applyFont="1" applyAlignment="1" applyProtection="1">
      <alignment horizontal="left" wrapText="1"/>
    </xf>
    <xf numFmtId="0" fontId="87" fillId="0" borderId="0" xfId="0" applyFont="1" applyAlignment="1" applyProtection="1">
      <alignment horizontal="center"/>
    </xf>
    <xf numFmtId="0" fontId="100" fillId="55" borderId="31" xfId="0" applyFont="1" applyFill="1" applyBorder="1" applyAlignment="1" applyProtection="1">
      <alignment horizontal="left" vertical="center" wrapText="1" indent="1"/>
    </xf>
    <xf numFmtId="0" fontId="7" fillId="55" borderId="33" xfId="0" applyFont="1" applyFill="1" applyBorder="1" applyAlignment="1" applyProtection="1">
      <alignment horizontal="left" vertical="center" wrapText="1" indent="1"/>
    </xf>
    <xf numFmtId="0" fontId="7" fillId="55" borderId="32" xfId="0" applyFont="1" applyFill="1" applyBorder="1" applyAlignment="1" applyProtection="1">
      <alignment horizontal="left" vertical="center" wrapText="1" indent="1"/>
    </xf>
    <xf numFmtId="0" fontId="7" fillId="55" borderId="14" xfId="0" applyFont="1" applyFill="1" applyBorder="1" applyAlignment="1" applyProtection="1">
      <alignment horizontal="left" vertical="center" wrapText="1" indent="1"/>
    </xf>
    <xf numFmtId="0" fontId="7" fillId="55" borderId="0" xfId="0" applyFont="1" applyFill="1" applyBorder="1" applyAlignment="1" applyProtection="1">
      <alignment horizontal="left" vertical="center" wrapText="1" indent="1"/>
    </xf>
    <xf numFmtId="0" fontId="7" fillId="55" borderId="27" xfId="0" applyFont="1" applyFill="1" applyBorder="1" applyAlignment="1" applyProtection="1">
      <alignment horizontal="left" vertical="center" wrapText="1" indent="1"/>
    </xf>
    <xf numFmtId="0" fontId="7" fillId="55" borderId="11" xfId="0" applyFont="1" applyFill="1" applyBorder="1" applyAlignment="1" applyProtection="1">
      <alignment horizontal="left" vertical="center" wrapText="1" indent="1"/>
    </xf>
    <xf numFmtId="0" fontId="7" fillId="55" borderId="12" xfId="0" applyFont="1" applyFill="1" applyBorder="1" applyAlignment="1" applyProtection="1">
      <alignment horizontal="left" vertical="center" wrapText="1" indent="1"/>
    </xf>
    <xf numFmtId="0" fontId="7" fillId="55" borderId="13" xfId="0" applyFont="1" applyFill="1" applyBorder="1" applyAlignment="1" applyProtection="1">
      <alignment horizontal="left" vertical="center" wrapText="1" indent="1"/>
    </xf>
    <xf numFmtId="0" fontId="9" fillId="0" borderId="55" xfId="0" applyFont="1" applyFill="1" applyBorder="1" applyAlignment="1" applyProtection="1">
      <alignment horizontal="left" vertical="center"/>
    </xf>
    <xf numFmtId="0" fontId="9" fillId="0" borderId="56" xfId="0" applyFont="1" applyFill="1" applyBorder="1" applyAlignment="1" applyProtection="1">
      <alignment horizontal="left" vertical="center"/>
    </xf>
    <xf numFmtId="0" fontId="86" fillId="0" borderId="55" xfId="0" applyFont="1" applyFill="1" applyBorder="1" applyAlignment="1" applyProtection="1">
      <alignment horizontal="left" vertical="center"/>
    </xf>
    <xf numFmtId="0" fontId="86" fillId="0" borderId="57" xfId="0" applyFont="1" applyFill="1" applyBorder="1" applyAlignment="1" applyProtection="1">
      <alignment horizontal="left" vertical="center"/>
    </xf>
    <xf numFmtId="0" fontId="86" fillId="0" borderId="56" xfId="0" applyFont="1" applyFill="1" applyBorder="1" applyAlignment="1" applyProtection="1">
      <alignment horizontal="left" vertical="center"/>
    </xf>
    <xf numFmtId="44" fontId="2" fillId="0" borderId="0" xfId="59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86" fillId="0" borderId="0" xfId="0" applyFont="1" applyFill="1" applyBorder="1" applyAlignment="1" applyProtection="1">
      <alignment horizontal="left" vertical="center"/>
    </xf>
    <xf numFmtId="0" fontId="96" fillId="56" borderId="31" xfId="0" applyFont="1" applyFill="1" applyBorder="1" applyAlignment="1" applyProtection="1">
      <alignment horizontal="center" vertical="center" wrapText="1"/>
    </xf>
    <xf numFmtId="0" fontId="88" fillId="56" borderId="33" xfId="0" applyFont="1" applyFill="1" applyBorder="1" applyAlignment="1" applyProtection="1">
      <alignment horizontal="center" vertical="center" wrapText="1"/>
    </xf>
    <xf numFmtId="0" fontId="88" fillId="56" borderId="32" xfId="0" applyFont="1" applyFill="1" applyBorder="1" applyAlignment="1" applyProtection="1">
      <alignment horizontal="center" vertical="center" wrapText="1"/>
    </xf>
    <xf numFmtId="0" fontId="88" fillId="56" borderId="14" xfId="0" applyFont="1" applyFill="1" applyBorder="1" applyAlignment="1" applyProtection="1">
      <alignment horizontal="center" vertical="center" wrapText="1"/>
    </xf>
    <xf numFmtId="0" fontId="88" fillId="56" borderId="0" xfId="0" applyFont="1" applyFill="1" applyBorder="1" applyAlignment="1" applyProtection="1">
      <alignment horizontal="center" vertical="center" wrapText="1"/>
    </xf>
    <xf numFmtId="0" fontId="88" fillId="56" borderId="27" xfId="0" applyFont="1" applyFill="1" applyBorder="1" applyAlignment="1" applyProtection="1">
      <alignment horizontal="center" vertical="center" wrapText="1"/>
    </xf>
    <xf numFmtId="0" fontId="88" fillId="56" borderId="11" xfId="0" applyFont="1" applyFill="1" applyBorder="1" applyAlignment="1" applyProtection="1">
      <alignment horizontal="center" vertical="center" wrapText="1"/>
    </xf>
    <xf numFmtId="0" fontId="88" fillId="56" borderId="12" xfId="0" applyFont="1" applyFill="1" applyBorder="1" applyAlignment="1" applyProtection="1">
      <alignment horizontal="center" vertical="center" wrapText="1"/>
    </xf>
    <xf numFmtId="0" fontId="88" fillId="56" borderId="13" xfId="0" applyFont="1" applyFill="1" applyBorder="1" applyAlignment="1" applyProtection="1">
      <alignment horizontal="center" vertical="center" wrapText="1"/>
    </xf>
    <xf numFmtId="0" fontId="70" fillId="0" borderId="0" xfId="0" applyFont="1" applyFill="1" applyBorder="1" applyAlignment="1" applyProtection="1">
      <alignment horizontal="center"/>
    </xf>
    <xf numFmtId="7" fontId="89" fillId="0" borderId="31" xfId="0" applyNumberFormat="1" applyFont="1" applyBorder="1" applyAlignment="1" applyProtection="1">
      <alignment horizontal="center" vertical="center"/>
    </xf>
    <xf numFmtId="7" fontId="89" fillId="0" borderId="33" xfId="0" applyNumberFormat="1" applyFont="1" applyBorder="1" applyAlignment="1" applyProtection="1">
      <alignment horizontal="center" vertical="center"/>
    </xf>
    <xf numFmtId="7" fontId="89" fillId="0" borderId="32" xfId="0" applyNumberFormat="1" applyFont="1" applyBorder="1" applyAlignment="1" applyProtection="1">
      <alignment horizontal="center" vertical="center"/>
    </xf>
    <xf numFmtId="7" fontId="89" fillId="0" borderId="11" xfId="0" applyNumberFormat="1" applyFont="1" applyBorder="1" applyAlignment="1" applyProtection="1">
      <alignment horizontal="center" vertical="center"/>
    </xf>
    <xf numFmtId="7" fontId="89" fillId="0" borderId="12" xfId="0" applyNumberFormat="1" applyFont="1" applyBorder="1" applyAlignment="1" applyProtection="1">
      <alignment horizontal="center" vertical="center"/>
    </xf>
    <xf numFmtId="7" fontId="89" fillId="0" borderId="13" xfId="0" applyNumberFormat="1" applyFont="1" applyBorder="1" applyAlignment="1" applyProtection="1">
      <alignment horizontal="center" vertical="center"/>
    </xf>
    <xf numFmtId="0" fontId="71" fillId="0" borderId="0" xfId="0" applyFont="1" applyFill="1" applyBorder="1" applyAlignment="1" applyProtection="1">
      <alignment horizontal="left" vertical="center" wrapText="1"/>
    </xf>
    <xf numFmtId="6" fontId="5" fillId="0" borderId="0" xfId="0" applyNumberFormat="1" applyFont="1" applyFill="1" applyBorder="1" applyAlignment="1" applyProtection="1">
      <alignment horizontal="left" vertical="center"/>
    </xf>
    <xf numFmtId="0" fontId="87" fillId="0" borderId="31" xfId="0" applyFont="1" applyBorder="1" applyAlignment="1" applyProtection="1">
      <alignment horizontal="center" vertical="center" wrapText="1"/>
    </xf>
    <xf numFmtId="0" fontId="87" fillId="0" borderId="33" xfId="0" applyFont="1" applyBorder="1" applyAlignment="1" applyProtection="1">
      <alignment horizontal="center" vertical="center" wrapText="1"/>
    </xf>
    <xf numFmtId="0" fontId="87" fillId="0" borderId="32" xfId="0" applyFont="1" applyBorder="1" applyAlignment="1" applyProtection="1">
      <alignment horizontal="center" vertical="center" wrapText="1"/>
    </xf>
    <xf numFmtId="0" fontId="87" fillId="0" borderId="14" xfId="0" applyFont="1" applyBorder="1" applyAlignment="1" applyProtection="1">
      <alignment horizontal="center" vertical="center" wrapText="1"/>
    </xf>
    <xf numFmtId="0" fontId="87" fillId="0" borderId="0" xfId="0" applyFont="1" applyBorder="1" applyAlignment="1" applyProtection="1">
      <alignment horizontal="center" vertical="center" wrapText="1"/>
    </xf>
    <xf numFmtId="0" fontId="87" fillId="0" borderId="27" xfId="0" applyFont="1" applyBorder="1" applyAlignment="1" applyProtection="1">
      <alignment horizontal="center" vertical="center" wrapText="1"/>
    </xf>
    <xf numFmtId="0" fontId="87" fillId="0" borderId="11" xfId="0" applyFont="1" applyBorder="1" applyAlignment="1" applyProtection="1">
      <alignment horizontal="center" vertical="center" wrapText="1"/>
    </xf>
    <xf numFmtId="0" fontId="87" fillId="0" borderId="12" xfId="0" applyFont="1" applyBorder="1" applyAlignment="1" applyProtection="1">
      <alignment horizontal="center" vertical="center" wrapText="1"/>
    </xf>
    <xf numFmtId="0" fontId="87" fillId="0" borderId="13" xfId="0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left"/>
      <protection locked="0"/>
    </xf>
    <xf numFmtId="0" fontId="97" fillId="61" borderId="11" xfId="0" applyFont="1" applyFill="1" applyBorder="1" applyAlignment="1" applyProtection="1">
      <alignment horizontal="left" vertical="center" wrapText="1"/>
    </xf>
    <xf numFmtId="0" fontId="97" fillId="61" borderId="12" xfId="0" applyFont="1" applyFill="1" applyBorder="1" applyAlignment="1" applyProtection="1">
      <alignment horizontal="left" vertical="center"/>
    </xf>
    <xf numFmtId="0" fontId="97" fillId="61" borderId="13" xfId="0" applyFont="1" applyFill="1" applyBorder="1" applyAlignment="1" applyProtection="1">
      <alignment horizontal="left" vertical="center"/>
    </xf>
    <xf numFmtId="44" fontId="2" fillId="0" borderId="0" xfId="59" applyFont="1" applyFill="1" applyBorder="1" applyAlignment="1" applyProtection="1">
      <alignment horizontal="center" vertical="center"/>
    </xf>
    <xf numFmtId="0" fontId="7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66" fillId="0" borderId="0" xfId="0" applyFont="1" applyBorder="1" applyAlignment="1" applyProtection="1">
      <alignment horizontal="center" vertical="center"/>
    </xf>
    <xf numFmtId="0" fontId="66" fillId="0" borderId="27" xfId="0" applyFont="1" applyBorder="1" applyAlignment="1" applyProtection="1">
      <alignment horizontal="center" vertical="center"/>
    </xf>
    <xf numFmtId="0" fontId="98" fillId="61" borderId="46" xfId="0" applyFont="1" applyFill="1" applyBorder="1" applyAlignment="1" applyProtection="1">
      <alignment horizontal="left" vertical="center" wrapText="1"/>
    </xf>
    <xf numFmtId="0" fontId="98" fillId="61" borderId="47" xfId="0" applyFont="1" applyFill="1" applyBorder="1" applyAlignment="1" applyProtection="1">
      <alignment horizontal="left" vertical="center" wrapText="1"/>
    </xf>
    <xf numFmtId="0" fontId="98" fillId="61" borderId="44" xfId="0" applyFont="1" applyFill="1" applyBorder="1" applyAlignment="1" applyProtection="1">
      <alignment horizontal="left" vertical="center" wrapText="1"/>
    </xf>
    <xf numFmtId="44" fontId="3" fillId="0" borderId="0" xfId="59" applyFont="1" applyFill="1" applyBorder="1" applyAlignment="1" applyProtection="1">
      <alignment horizontal="center" vertical="center"/>
    </xf>
    <xf numFmtId="14" fontId="14" fillId="0" borderId="0" xfId="0" applyNumberFormat="1" applyFont="1" applyFill="1" applyBorder="1" applyAlignment="1" applyProtection="1">
      <alignment horizontal="center"/>
      <protection locked="0"/>
    </xf>
    <xf numFmtId="0" fontId="67" fillId="0" borderId="0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/>
      <protection locked="0"/>
    </xf>
    <xf numFmtId="0" fontId="74" fillId="0" borderId="0" xfId="0" applyFont="1" applyFill="1" applyBorder="1" applyAlignment="1" applyProtection="1">
      <alignment horizontal="center" vertical="center"/>
    </xf>
    <xf numFmtId="0" fontId="66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wrapText="1"/>
    </xf>
    <xf numFmtId="7" fontId="66" fillId="0" borderId="0" xfId="0" applyNumberFormat="1" applyFont="1" applyFill="1" applyBorder="1" applyAlignment="1" applyProtection="1">
      <alignment horizontal="right" vertical="center"/>
    </xf>
    <xf numFmtId="0" fontId="95" fillId="0" borderId="0" xfId="0" applyFont="1" applyFill="1" applyBorder="1" applyAlignment="1" applyProtection="1">
      <alignment horizontal="left" vertical="center" wrapText="1"/>
    </xf>
    <xf numFmtId="0" fontId="95" fillId="0" borderId="0" xfId="0" applyFont="1" applyFill="1" applyBorder="1" applyAlignment="1" applyProtection="1">
      <alignment horizontal="left" vertical="center"/>
    </xf>
    <xf numFmtId="0" fontId="92" fillId="65" borderId="46" xfId="0" applyFont="1" applyFill="1" applyBorder="1" applyAlignment="1" applyProtection="1">
      <alignment horizontal="center" vertical="center"/>
    </xf>
    <xf numFmtId="0" fontId="92" fillId="65" borderId="47" xfId="0" applyFont="1" applyFill="1" applyBorder="1" applyAlignment="1" applyProtection="1">
      <alignment horizontal="center" vertical="center"/>
    </xf>
    <xf numFmtId="0" fontId="92" fillId="65" borderId="44" xfId="0" applyFont="1" applyFill="1" applyBorder="1" applyAlignment="1" applyProtection="1">
      <alignment horizontal="center" vertical="center"/>
    </xf>
    <xf numFmtId="0" fontId="55" fillId="0" borderId="0" xfId="97" applyBorder="1" applyAlignment="1" applyProtection="1">
      <alignment vertical="center"/>
      <protection locked="0"/>
    </xf>
    <xf numFmtId="0" fontId="55" fillId="0" borderId="12" xfId="97" applyBorder="1" applyAlignment="1" applyProtection="1">
      <alignment vertical="center"/>
      <protection locked="0"/>
    </xf>
    <xf numFmtId="0" fontId="55" fillId="0" borderId="27" xfId="97" applyBorder="1" applyAlignment="1" applyProtection="1">
      <alignment vertical="center"/>
      <protection locked="0"/>
    </xf>
    <xf numFmtId="0" fontId="73" fillId="0" borderId="12" xfId="97" applyFont="1" applyBorder="1" applyAlignment="1" applyProtection="1">
      <alignment vertical="center"/>
      <protection locked="0"/>
    </xf>
    <xf numFmtId="0" fontId="73" fillId="0" borderId="13" xfId="97" applyFont="1" applyBorder="1" applyAlignment="1" applyProtection="1">
      <alignment vertical="center"/>
      <protection locked="0"/>
    </xf>
    <xf numFmtId="0" fontId="71" fillId="0" borderId="18" xfId="0" applyFont="1" applyBorder="1" applyAlignment="1">
      <alignment vertical="center"/>
    </xf>
    <xf numFmtId="0" fontId="71" fillId="0" borderId="22" xfId="0" applyFont="1" applyBorder="1" applyAlignment="1">
      <alignment vertical="center"/>
    </xf>
    <xf numFmtId="0" fontId="71" fillId="0" borderId="19" xfId="0" applyFont="1" applyBorder="1" applyAlignment="1">
      <alignment vertical="center"/>
    </xf>
    <xf numFmtId="0" fontId="71" fillId="0" borderId="20" xfId="0" applyFont="1" applyBorder="1" applyAlignment="1">
      <alignment vertical="center"/>
    </xf>
    <xf numFmtId="0" fontId="93" fillId="0" borderId="12" xfId="0" applyFont="1" applyBorder="1" applyAlignment="1">
      <alignment horizontal="center" vertical="top"/>
    </xf>
    <xf numFmtId="0" fontId="70" fillId="61" borderId="18" xfId="0" applyFont="1" applyFill="1" applyBorder="1" applyAlignment="1">
      <alignment horizontal="center" vertical="center"/>
    </xf>
    <xf numFmtId="0" fontId="70" fillId="61" borderId="22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0" fillId="61" borderId="15" xfId="0" applyFont="1" applyFill="1" applyBorder="1" applyAlignment="1">
      <alignment horizontal="center" vertical="center"/>
    </xf>
    <xf numFmtId="0" fontId="70" fillId="61" borderId="16" xfId="0" applyFont="1" applyFill="1" applyBorder="1" applyAlignment="1">
      <alignment horizontal="center" vertical="center"/>
    </xf>
    <xf numFmtId="6" fontId="71" fillId="0" borderId="19" xfId="0" applyNumberFormat="1" applyFont="1" applyBorder="1" applyAlignment="1">
      <alignment vertical="center"/>
    </xf>
    <xf numFmtId="0" fontId="4" fillId="57" borderId="77" xfId="0" applyFont="1" applyFill="1" applyBorder="1" applyAlignment="1" applyProtection="1">
      <alignment vertical="center"/>
    </xf>
    <xf numFmtId="0" fontId="15" fillId="0" borderId="31" xfId="0" applyFont="1" applyFill="1" applyBorder="1" applyAlignment="1" applyProtection="1">
      <alignment horizontal="left" vertical="center"/>
    </xf>
  </cellXfs>
  <cellStyles count="1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alculation 2 2" xfId="182"/>
    <cellStyle name="Check Cell" xfId="53" builtinId="23" customBuiltin="1"/>
    <cellStyle name="Check Cell 2" xfId="54"/>
    <cellStyle name="Comma 2" xfId="55"/>
    <cellStyle name="Comma 2 2" xfId="56"/>
    <cellStyle name="Comma 3" xfId="57"/>
    <cellStyle name="Comma 4" xfId="58"/>
    <cellStyle name="Currency" xfId="59" builtinId="4"/>
    <cellStyle name="Currency 10" xfId="60"/>
    <cellStyle name="Currency 11" xfId="61"/>
    <cellStyle name="Currency 2" xfId="62"/>
    <cellStyle name="Currency 2 2" xfId="63"/>
    <cellStyle name="Currency 2 2 2" xfId="64"/>
    <cellStyle name="Currency 2 2 3" xfId="65"/>
    <cellStyle name="Currency 2 3" xfId="66"/>
    <cellStyle name="Currency 2 3 2" xfId="67"/>
    <cellStyle name="Currency 2 4" xfId="68"/>
    <cellStyle name="Currency 2 5" xfId="69"/>
    <cellStyle name="Currency 2 6" xfId="70"/>
    <cellStyle name="Currency 2 7" xfId="71"/>
    <cellStyle name="Currency 3" xfId="72"/>
    <cellStyle name="Currency 3 2" xfId="73"/>
    <cellStyle name="Currency 4" xfId="74"/>
    <cellStyle name="Currency 5" xfId="75"/>
    <cellStyle name="Currency 6" xfId="76"/>
    <cellStyle name="Currency 7" xfId="77"/>
    <cellStyle name="Currency 7 2" xfId="78"/>
    <cellStyle name="Currency 7 3" xfId="79"/>
    <cellStyle name="Currency 8" xfId="80"/>
    <cellStyle name="Currency 8 2" xfId="81"/>
    <cellStyle name="Currency 8 3" xfId="82"/>
    <cellStyle name="Currency 9" xfId="83"/>
    <cellStyle name="Excel Built-in Currency" xfId="84"/>
    <cellStyle name="Explanatory Text" xfId="85" builtinId="53" customBuiltin="1"/>
    <cellStyle name="Explanatory Text 2" xfId="86"/>
    <cellStyle name="Followed Hyperlink" xfId="180" builtinId="9" hidden="1"/>
    <cellStyle name="Followed Hyperlink" xfId="181" builtinId="9" hidden="1"/>
    <cellStyle name="Good" xfId="87" builtinId="26" customBuiltin="1"/>
    <cellStyle name="Good 2" xfId="88"/>
    <cellStyle name="Heading 1" xfId="89" builtinId="16" customBuiltin="1"/>
    <cellStyle name="Heading 1 2" xfId="90"/>
    <cellStyle name="Heading 2" xfId="91" builtinId="17" customBuiltin="1"/>
    <cellStyle name="Heading 2 2" xfId="92"/>
    <cellStyle name="Heading 3" xfId="93" builtinId="18" customBuiltin="1"/>
    <cellStyle name="Heading 3 2" xfId="94"/>
    <cellStyle name="Heading 4" xfId="95" builtinId="19" customBuiltin="1"/>
    <cellStyle name="Heading 4 2" xfId="96"/>
    <cellStyle name="Hyperlink" xfId="97" builtinId="8"/>
    <cellStyle name="Hyperlink 2" xfId="98"/>
    <cellStyle name="Hyperlink 3" xfId="99"/>
    <cellStyle name="Input" xfId="100" builtinId="20" customBuiltin="1"/>
    <cellStyle name="Input 2" xfId="101"/>
    <cellStyle name="Input 2 2" xfId="183"/>
    <cellStyle name="Linked Cell" xfId="102" builtinId="24" customBuiltin="1"/>
    <cellStyle name="Linked Cell 2" xfId="103"/>
    <cellStyle name="Neutral" xfId="104" builtinId="28" customBuiltin="1"/>
    <cellStyle name="Neutral 2" xfId="105"/>
    <cellStyle name="Normal" xfId="0" builtinId="0"/>
    <cellStyle name="Normal 1" xfId="106"/>
    <cellStyle name="Normal 10" xfId="107"/>
    <cellStyle name="Normal 10 2" xfId="108"/>
    <cellStyle name="Normal 10 2 2" xfId="109"/>
    <cellStyle name="Normal 10 3" xfId="110"/>
    <cellStyle name="Normal 10 3 2" xfId="111"/>
    <cellStyle name="Normal 10 4" xfId="112"/>
    <cellStyle name="Normal 10 5" xfId="113"/>
    <cellStyle name="Normal 10 6" xfId="114"/>
    <cellStyle name="Normal 11" xfId="115"/>
    <cellStyle name="Normal 12" xfId="116"/>
    <cellStyle name="Normal 12 2" xfId="117"/>
    <cellStyle name="Normal 13" xfId="179"/>
    <cellStyle name="Normal 2" xfId="118"/>
    <cellStyle name="Normal 2 2" xfId="119"/>
    <cellStyle name="Normal 2 2 2" xfId="120"/>
    <cellStyle name="Normal 2 2 3" xfId="121"/>
    <cellStyle name="Normal 2 2 3 2" xfId="122"/>
    <cellStyle name="Normal 2 2 4" xfId="123"/>
    <cellStyle name="Normal 2 2 5" xfId="124"/>
    <cellStyle name="Normal 2 2 6" xfId="125"/>
    <cellStyle name="Normal 2 2 7" xfId="126"/>
    <cellStyle name="Normal 2 3" xfId="127"/>
    <cellStyle name="Normal 2_All Changes for 06 01 10 - USD" xfId="128"/>
    <cellStyle name="Normal 3" xfId="129"/>
    <cellStyle name="Normal 3 2" xfId="130"/>
    <cellStyle name="Normal 4" xfId="131"/>
    <cellStyle name="Normal 5" xfId="132"/>
    <cellStyle name="Normal 5 2" xfId="133"/>
    <cellStyle name="Normal 6" xfId="134"/>
    <cellStyle name="Normal 6 2" xfId="135"/>
    <cellStyle name="Normal 6 2 2" xfId="136"/>
    <cellStyle name="Normal 6 2 2 2" xfId="137"/>
    <cellStyle name="Normal 6 3" xfId="138"/>
    <cellStyle name="Normal 6 3 2" xfId="139"/>
    <cellStyle name="Normal 6 4" xfId="140"/>
    <cellStyle name="Normal 6 5" xfId="141"/>
    <cellStyle name="Normal 6 6" xfId="142"/>
    <cellStyle name="Normal 7" xfId="143"/>
    <cellStyle name="Normal 7 2" xfId="144"/>
    <cellStyle name="Normal 7 2 2" xfId="145"/>
    <cellStyle name="Normal 7 3" xfId="146"/>
    <cellStyle name="Normal 7 3 2" xfId="147"/>
    <cellStyle name="Normal 7 4" xfId="148"/>
    <cellStyle name="Normal 8" xfId="149"/>
    <cellStyle name="Normal 8 2" xfId="150"/>
    <cellStyle name="Normal 8 2 2" xfId="151"/>
    <cellStyle name="Normal 8 3" xfId="152"/>
    <cellStyle name="Normal 8 3 2" xfId="153"/>
    <cellStyle name="Normal 8 4" xfId="154"/>
    <cellStyle name="Normal 8 5" xfId="155"/>
    <cellStyle name="Normal 9" xfId="156"/>
    <cellStyle name="Normal 9 2" xfId="157"/>
    <cellStyle name="Normal 9 2 2" xfId="158"/>
    <cellStyle name="Normal 9 3" xfId="159"/>
    <cellStyle name="Normal 9 3 2" xfId="160"/>
    <cellStyle name="Normal 9 4" xfId="161"/>
    <cellStyle name="Normal 9 5" xfId="162"/>
    <cellStyle name="Normal 9 6" xfId="163"/>
    <cellStyle name="Note" xfId="164" builtinId="10" customBuiltin="1"/>
    <cellStyle name="Note 2" xfId="165"/>
    <cellStyle name="Note 2 2" xfId="184"/>
    <cellStyle name="Output" xfId="166" builtinId="21" customBuiltin="1"/>
    <cellStyle name="Output 2" xfId="167"/>
    <cellStyle name="Output 2 2" xfId="185"/>
    <cellStyle name="Percent 2" xfId="168"/>
    <cellStyle name="Percent 3" xfId="169"/>
    <cellStyle name="Percent 4" xfId="170"/>
    <cellStyle name="Style 1" xfId="171"/>
    <cellStyle name="Style 1 2" xfId="172"/>
    <cellStyle name="Title" xfId="173" builtinId="15" customBuiltin="1"/>
    <cellStyle name="Title 2" xfId="174"/>
    <cellStyle name="Total" xfId="175" builtinId="25" customBuiltin="1"/>
    <cellStyle name="Total 2" xfId="176"/>
    <cellStyle name="Total 2 2" xfId="186"/>
    <cellStyle name="Warning Text" xfId="177" builtinId="11" customBuiltin="1"/>
    <cellStyle name="Warning Text 2" xfId="178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lightUp">
          <bgColor theme="0" tint="-0.14996795556505021"/>
        </patternFill>
      </fill>
    </dxf>
    <dxf>
      <fill>
        <patternFill patternType="lightUp"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lightUp">
          <bgColor theme="0" tint="-0.149937437055574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E6FDFE"/>
      <color rgb="FFCCFFFF"/>
      <color rgb="FFFFFFCC"/>
      <color rgb="FF6699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Click to Quote'!A1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523875</xdr:colOff>
      <xdr:row>0</xdr:row>
      <xdr:rowOff>0</xdr:rowOff>
    </xdr:from>
    <xdr:to>
      <xdr:col>18</xdr:col>
      <xdr:colOff>752477</xdr:colOff>
      <xdr:row>2</xdr:row>
      <xdr:rowOff>76200</xdr:rowOff>
    </xdr:to>
    <xdr:pic>
      <xdr:nvPicPr>
        <xdr:cNvPr id="7497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0"/>
          <a:ext cx="1381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</xdr:row>
          <xdr:rowOff>38100</xdr:rowOff>
        </xdr:from>
        <xdr:to>
          <xdr:col>18</xdr:col>
          <xdr:colOff>495300</xdr:colOff>
          <xdr:row>41</xdr:row>
          <xdr:rowOff>47625</xdr:rowOff>
        </xdr:to>
        <xdr:sp macro="" textlink="">
          <xdr:nvSpPr>
            <xdr:cNvPr id="20958" name="Object 1502" hidden="1">
              <a:extLst>
                <a:ext uri="{63B3BB69-23CF-44E3-9099-C40C66FF867C}">
                  <a14:compatExt spid="_x0000_s20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0</xdr:colOff>
      <xdr:row>72</xdr:row>
      <xdr:rowOff>0</xdr:rowOff>
    </xdr:from>
    <xdr:to>
      <xdr:col>18</xdr:col>
      <xdr:colOff>0</xdr:colOff>
      <xdr:row>73</xdr:row>
      <xdr:rowOff>11549</xdr:rowOff>
    </xdr:to>
    <xdr:sp macro="" textlink="">
      <xdr:nvSpPr>
        <xdr:cNvPr id="31" name="Rectangle 30"/>
        <xdr:cNvSpPr/>
      </xdr:nvSpPr>
      <xdr:spPr>
        <a:xfrm>
          <a:off x="295275" y="20393025"/>
          <a:ext cx="9791700" cy="238125"/>
        </a:xfrm>
        <a:prstGeom prst="rect">
          <a:avLst/>
        </a:prstGeom>
        <a:solidFill>
          <a:srgbClr val="C00000"/>
        </a:solidFill>
        <a:ln>
          <a:solidFill>
            <a:schemeClr val="tx1"/>
          </a:solidFill>
        </a:ln>
        <a:effectLst/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NEW - AIRWATCH LICENSE(S)</a:t>
          </a:r>
        </a:p>
      </xdr:txBody>
    </xdr:sp>
    <xdr:clientData/>
  </xdr:twoCellAnchor>
  <xdr:twoCellAnchor>
    <xdr:from>
      <xdr:col>14</xdr:col>
      <xdr:colOff>881528</xdr:colOff>
      <xdr:row>113</xdr:row>
      <xdr:rowOff>31750</xdr:rowOff>
    </xdr:from>
    <xdr:to>
      <xdr:col>19</xdr:col>
      <xdr:colOff>14941</xdr:colOff>
      <xdr:row>115</xdr:row>
      <xdr:rowOff>373</xdr:rowOff>
    </xdr:to>
    <xdr:sp macro="" textlink="">
      <xdr:nvSpPr>
        <xdr:cNvPr id="33" name="Rectangle 32"/>
        <xdr:cNvSpPr/>
      </xdr:nvSpPr>
      <xdr:spPr>
        <a:xfrm>
          <a:off x="10174940" y="26776456"/>
          <a:ext cx="2495177" cy="372035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 prst="divo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latin typeface="Arial" pitchFamily="34" charset="0"/>
              <a:cs typeface="Arial" pitchFamily="34" charset="0"/>
            </a:rPr>
            <a:t>GRAND</a:t>
          </a:r>
          <a:r>
            <a:rPr lang="en-US" sz="1600" b="1">
              <a:latin typeface="Arial" pitchFamily="34" charset="0"/>
              <a:cs typeface="Arial" pitchFamily="34" charset="0"/>
            </a:rPr>
            <a:t> TOTAL</a:t>
          </a:r>
        </a:p>
      </xdr:txBody>
    </xdr:sp>
    <xdr:clientData/>
  </xdr:twoCellAnchor>
  <xdr:twoCellAnchor>
    <xdr:from>
      <xdr:col>15</xdr:col>
      <xdr:colOff>0</xdr:colOff>
      <xdr:row>103</xdr:row>
      <xdr:rowOff>50800</xdr:rowOff>
    </xdr:from>
    <xdr:to>
      <xdr:col>19</xdr:col>
      <xdr:colOff>29883</xdr:colOff>
      <xdr:row>106</xdr:row>
      <xdr:rowOff>9606</xdr:rowOff>
    </xdr:to>
    <xdr:sp macro="" textlink="">
      <xdr:nvSpPr>
        <xdr:cNvPr id="16" name="Rectangle 15">
          <a:hlinkClick xmlns:r="http://schemas.openxmlformats.org/officeDocument/2006/relationships" r:id="rId2"/>
        </xdr:cNvPr>
        <xdr:cNvSpPr/>
      </xdr:nvSpPr>
      <xdr:spPr>
        <a:xfrm>
          <a:off x="10174941" y="24763506"/>
          <a:ext cx="2510118" cy="407041"/>
        </a:xfrm>
        <a:prstGeom prst="rect">
          <a:avLst/>
        </a:prstGeom>
        <a:solidFill>
          <a:srgbClr val="00FF99"/>
        </a:solidFill>
        <a:ln>
          <a:solidFill>
            <a:schemeClr val="tx1"/>
          </a:solidFill>
        </a:ln>
        <a:effectLst/>
        <a:scene3d>
          <a:camera prst="orthographicFront"/>
          <a:lightRig rig="sunset" dir="t"/>
        </a:scene3d>
        <a:sp3d>
          <a:bevelT w="165100" h="381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latin typeface="Arial" pitchFamily="34" charset="0"/>
              <a:cs typeface="Arial" pitchFamily="34" charset="0"/>
            </a:rPr>
            <a:t>Click</a:t>
          </a:r>
          <a:r>
            <a:rPr lang="en-US" sz="1800" b="1" baseline="0">
              <a:latin typeface="Arial" pitchFamily="34" charset="0"/>
              <a:cs typeface="Arial" pitchFamily="34" charset="0"/>
            </a:rPr>
            <a:t> to Quote</a:t>
          </a:r>
          <a:endParaRPr lang="en-US" sz="1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7470</xdr:colOff>
      <xdr:row>87</xdr:row>
      <xdr:rowOff>37353</xdr:rowOff>
    </xdr:from>
    <xdr:to>
      <xdr:col>18</xdr:col>
      <xdr:colOff>7470</xdr:colOff>
      <xdr:row>88</xdr:row>
      <xdr:rowOff>116137</xdr:rowOff>
    </xdr:to>
    <xdr:sp macro="" textlink="">
      <xdr:nvSpPr>
        <xdr:cNvPr id="17" name="Rectangle 16"/>
        <xdr:cNvSpPr/>
      </xdr:nvSpPr>
      <xdr:spPr>
        <a:xfrm>
          <a:off x="216646" y="21082000"/>
          <a:ext cx="10399059" cy="235666"/>
        </a:xfrm>
        <a:prstGeom prst="rect">
          <a:avLst/>
        </a:prstGeom>
        <a:solidFill>
          <a:srgbClr val="C00000"/>
        </a:solidFill>
        <a:ln>
          <a:solidFill>
            <a:schemeClr val="tx1"/>
          </a:solidFill>
        </a:ln>
        <a:effectLst/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EXISTING AIRWATCH LICENSE - UPGRADE(S)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10</xdr:col>
      <xdr:colOff>723900</xdr:colOff>
      <xdr:row>11</xdr:row>
      <xdr:rowOff>39071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0687050" cy="18202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95250</xdr:rowOff>
    </xdr:from>
    <xdr:to>
      <xdr:col>1</xdr:col>
      <xdr:colOff>180975</xdr:colOff>
      <xdr:row>12</xdr:row>
      <xdr:rowOff>390525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6425"/>
          <a:ext cx="1381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mundson/AppData/Local/Microsoft/Windows/Temporary%20Internet%20Files/Content.Outlook/BKL4VNZ3/VMware%20Order%20Form%20V26%20(STA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Mware FINAL ORDER SUMMARY"/>
      <sheetName val="Product &amp; Price List"/>
      <sheetName val="CLICK FOR QUOTE"/>
    </sheetNames>
    <sheetDataSet>
      <sheetData sheetId="0">
        <row r="72">
          <cell r="O72" t="str">
            <v/>
          </cell>
        </row>
        <row r="73">
          <cell r="O73" t="str">
            <v/>
          </cell>
        </row>
        <row r="74">
          <cell r="O74" t="str">
            <v/>
          </cell>
        </row>
        <row r="75">
          <cell r="O75" t="str">
            <v/>
          </cell>
        </row>
        <row r="76">
          <cell r="O76" t="str">
            <v/>
          </cell>
        </row>
        <row r="77">
          <cell r="O77" t="str">
            <v/>
          </cell>
        </row>
        <row r="78">
          <cell r="O78" t="str">
            <v/>
          </cell>
        </row>
        <row r="79">
          <cell r="O79" t="str">
            <v/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1.docx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rgb="FFFFFF00"/>
    <pageSetUpPr fitToPage="1"/>
  </sheetPr>
  <dimension ref="B1:V863"/>
  <sheetViews>
    <sheetView showGridLines="0" tabSelected="1" zoomScaleNormal="100" zoomScaleSheetLayoutView="100" zoomScalePageLayoutView="150" workbookViewId="0">
      <selection activeCell="N95" sqref="N95"/>
    </sheetView>
  </sheetViews>
  <sheetFormatPr defaultColWidth="9.140625" defaultRowHeight="15"/>
  <cols>
    <col min="1" max="1" width="2.42578125" style="21" customWidth="1"/>
    <col min="2" max="2" width="25.28515625" style="107" hidden="1" customWidth="1"/>
    <col min="3" max="3" width="46" style="107" hidden="1" customWidth="1"/>
    <col min="4" max="4" width="39" style="107" hidden="1" customWidth="1"/>
    <col min="5" max="5" width="1.7109375" style="21" customWidth="1"/>
    <col min="6" max="6" width="13.85546875" style="21" customWidth="1"/>
    <col min="7" max="7" width="37.28515625" style="21" customWidth="1"/>
    <col min="8" max="8" width="12.42578125" style="21" customWidth="1"/>
    <col min="9" max="9" width="6.7109375" style="21" customWidth="1"/>
    <col min="10" max="10" width="6" style="21" customWidth="1"/>
    <col min="11" max="11" width="11.28515625" style="21" customWidth="1"/>
    <col min="12" max="12" width="11.42578125" style="21" customWidth="1"/>
    <col min="13" max="13" width="8.140625" style="21" customWidth="1"/>
    <col min="14" max="14" width="10" style="21" customWidth="1"/>
    <col min="15" max="15" width="11.42578125" style="21" customWidth="1"/>
    <col min="16" max="16" width="2.7109375" style="21" customWidth="1"/>
    <col min="17" max="17" width="9.42578125" style="21" customWidth="1"/>
    <col min="18" max="18" width="7.85546875" style="21" customWidth="1"/>
    <col min="19" max="19" width="12.42578125" style="21" customWidth="1"/>
    <col min="20" max="16384" width="9.140625" style="21"/>
  </cols>
  <sheetData>
    <row r="1" spans="2:19" ht="24" customHeight="1">
      <c r="B1" s="107" t="s">
        <v>39</v>
      </c>
      <c r="C1" s="107" t="s">
        <v>47</v>
      </c>
      <c r="D1" s="107" t="s">
        <v>48</v>
      </c>
      <c r="F1" s="25" t="s">
        <v>183</v>
      </c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</row>
    <row r="2" spans="2:19" ht="6" customHeight="1">
      <c r="F2" s="2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2:19" ht="15" customHeight="1">
      <c r="F3" s="25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2:19" ht="20.100000000000001" customHeight="1">
      <c r="B4" s="15"/>
      <c r="C4" s="14"/>
      <c r="F4" s="379" t="s">
        <v>55</v>
      </c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</row>
    <row r="5" spans="2:19" s="201" customFormat="1" ht="20.100000000000001" customHeight="1">
      <c r="B5" s="200"/>
      <c r="C5" s="199"/>
      <c r="D5" s="234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</row>
    <row r="6" spans="2:19" s="201" customFormat="1" ht="20.100000000000001" customHeight="1">
      <c r="B6" s="200"/>
      <c r="C6" s="199"/>
      <c r="D6" s="234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</row>
    <row r="7" spans="2:19" s="201" customFormat="1" ht="20.100000000000001" customHeight="1">
      <c r="B7" s="200"/>
      <c r="C7" s="199"/>
      <c r="D7" s="234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</row>
    <row r="8" spans="2:19" s="201" customFormat="1" ht="20.100000000000001" customHeight="1">
      <c r="B8" s="200"/>
      <c r="C8" s="199"/>
      <c r="D8" s="234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</row>
    <row r="9" spans="2:19" s="201" customFormat="1" ht="20.100000000000001" customHeight="1">
      <c r="B9" s="200"/>
      <c r="C9" s="199"/>
      <c r="D9" s="234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</row>
    <row r="10" spans="2:19" s="201" customFormat="1" ht="20.100000000000001" customHeight="1">
      <c r="B10" s="200"/>
      <c r="C10" s="199"/>
      <c r="D10" s="234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</row>
    <row r="11" spans="2:19" s="201" customFormat="1" ht="20.100000000000001" customHeight="1">
      <c r="B11" s="200"/>
      <c r="C11" s="199"/>
      <c r="D11" s="234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</row>
    <row r="12" spans="2:19" s="201" customFormat="1" ht="20.100000000000001" customHeight="1">
      <c r="B12" s="200"/>
      <c r="C12" s="199"/>
      <c r="D12" s="234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</row>
    <row r="13" spans="2:19" s="201" customFormat="1" ht="20.100000000000001" customHeight="1">
      <c r="B13" s="200"/>
      <c r="C13" s="199"/>
      <c r="D13" s="234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</row>
    <row r="14" spans="2:19" s="201" customFormat="1" ht="20.100000000000001" customHeight="1">
      <c r="B14" s="200"/>
      <c r="C14" s="199"/>
      <c r="D14" s="234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</row>
    <row r="15" spans="2:19" s="201" customFormat="1" ht="20.100000000000001" customHeight="1">
      <c r="B15" s="200"/>
      <c r="C15" s="199"/>
      <c r="D15" s="234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</row>
    <row r="16" spans="2:19" s="201" customFormat="1" ht="20.100000000000001" customHeight="1">
      <c r="B16" s="200"/>
      <c r="C16" s="199"/>
      <c r="D16" s="234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</row>
    <row r="17" spans="2:19" s="201" customFormat="1" ht="20.100000000000001" customHeight="1">
      <c r="B17" s="200"/>
      <c r="C17" s="199"/>
      <c r="D17" s="234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</row>
    <row r="18" spans="2:19" ht="9.9499999999999993" customHeight="1">
      <c r="B18" s="15"/>
      <c r="C18" s="14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</row>
    <row r="19" spans="2:19" ht="15" customHeight="1">
      <c r="B19" s="290" t="s">
        <v>185</v>
      </c>
      <c r="C19" s="274"/>
      <c r="D19" s="263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2:19" ht="15" customHeight="1">
      <c r="B20" s="256" t="s">
        <v>186</v>
      </c>
      <c r="C20" s="262"/>
      <c r="D20" s="24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2:19">
      <c r="B21" s="256" t="s">
        <v>188</v>
      </c>
      <c r="C21" s="290"/>
      <c r="D21" s="24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2:19">
      <c r="B22" s="256" t="s">
        <v>190</v>
      </c>
      <c r="C22" s="481"/>
      <c r="D22" s="24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>
      <c r="B23" s="256" t="s">
        <v>192</v>
      </c>
      <c r="C23" s="481"/>
      <c r="D23" s="24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>
      <c r="B24" s="256" t="s">
        <v>194</v>
      </c>
      <c r="C24" s="272"/>
      <c r="D24" s="24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>
      <c r="B25" s="256" t="s">
        <v>196</v>
      </c>
      <c r="C25" s="272"/>
      <c r="D25" s="24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>
      <c r="B26" s="256" t="s">
        <v>198</v>
      </c>
      <c r="C26" s="272"/>
      <c r="D26" s="24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>
      <c r="B27" s="256" t="s">
        <v>200</v>
      </c>
      <c r="C27" s="272"/>
      <c r="D27" s="255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>
      <c r="B28" s="256" t="s">
        <v>202</v>
      </c>
      <c r="C28" s="272"/>
      <c r="D28" s="263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>
      <c r="B29" s="256" t="s">
        <v>204</v>
      </c>
      <c r="C29" s="272"/>
      <c r="D29" s="24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>
      <c r="B30" s="256" t="s">
        <v>206</v>
      </c>
      <c r="C30" s="272"/>
      <c r="D30" s="24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>
      <c r="B31" s="256" t="s">
        <v>208</v>
      </c>
      <c r="C31" s="272"/>
      <c r="D31" s="267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2" customHeight="1">
      <c r="B32" s="256" t="s">
        <v>210</v>
      </c>
      <c r="C32" s="272"/>
      <c r="D32" s="263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22" ht="12" customHeight="1">
      <c r="B33" s="256" t="s">
        <v>212</v>
      </c>
      <c r="C33" s="272"/>
      <c r="D33" s="239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27"/>
      <c r="U33" s="27"/>
      <c r="V33" s="27"/>
    </row>
    <row r="34" spans="2:22" ht="12" customHeight="1">
      <c r="B34" s="256" t="s">
        <v>214</v>
      </c>
      <c r="C34" s="272"/>
      <c r="D34" s="278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27"/>
      <c r="U34" s="27"/>
      <c r="V34" s="27"/>
    </row>
    <row r="35" spans="2:22" ht="12" customHeight="1">
      <c r="B35" s="256" t="s">
        <v>216</v>
      </c>
      <c r="C35" s="272"/>
      <c r="D35" s="278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27"/>
      <c r="U35" s="27"/>
      <c r="V35" s="27"/>
    </row>
    <row r="36" spans="2:22" ht="12" customHeight="1">
      <c r="B36" s="256" t="s">
        <v>218</v>
      </c>
      <c r="C36" s="272"/>
      <c r="D36" s="278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27"/>
      <c r="U36" s="27"/>
      <c r="V36" s="27"/>
    </row>
    <row r="37" spans="2:22" ht="12" customHeight="1">
      <c r="B37" s="256" t="s">
        <v>220</v>
      </c>
      <c r="C37" s="272"/>
      <c r="D37" s="278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27"/>
      <c r="U37" s="27"/>
      <c r="V37" s="27"/>
    </row>
    <row r="38" spans="2:22" ht="19.5" customHeight="1">
      <c r="B38" s="256" t="s">
        <v>222</v>
      </c>
      <c r="C38" s="272"/>
      <c r="D38" s="278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27"/>
      <c r="U38" s="27"/>
      <c r="V38" s="27"/>
    </row>
    <row r="39" spans="2:22" ht="12.95" customHeight="1">
      <c r="B39" s="256" t="s">
        <v>224</v>
      </c>
      <c r="C39" s="272"/>
      <c r="D39" s="278"/>
      <c r="G39" s="388" t="s">
        <v>31</v>
      </c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27"/>
      <c r="U39" s="27"/>
      <c r="V39" s="27"/>
    </row>
    <row r="40" spans="2:22" ht="12.95" customHeight="1">
      <c r="B40" s="256" t="s">
        <v>226</v>
      </c>
      <c r="C40" s="481"/>
      <c r="D40" s="278"/>
      <c r="F40" s="51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27"/>
      <c r="U40" s="27"/>
      <c r="V40" s="27"/>
    </row>
    <row r="41" spans="2:22" ht="12.95" customHeight="1">
      <c r="B41" s="256" t="s">
        <v>228</v>
      </c>
      <c r="C41" s="481"/>
      <c r="D41" s="278"/>
      <c r="F41" s="5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27"/>
      <c r="U41" s="27"/>
      <c r="V41" s="27"/>
    </row>
    <row r="42" spans="2:22" ht="30" customHeight="1">
      <c r="B42" s="256" t="s">
        <v>230</v>
      </c>
      <c r="C42" s="272"/>
      <c r="D42" s="278"/>
      <c r="G42" s="389" t="s">
        <v>4</v>
      </c>
      <c r="H42" s="389"/>
      <c r="I42" s="389"/>
      <c r="J42" s="389"/>
      <c r="K42" s="42"/>
      <c r="L42" s="32" t="s">
        <v>5</v>
      </c>
      <c r="M42" s="384"/>
      <c r="N42" s="384"/>
      <c r="O42" s="384"/>
      <c r="P42" s="384"/>
      <c r="Q42" s="384"/>
      <c r="R42" s="384"/>
      <c r="S42" s="384"/>
      <c r="T42" s="27"/>
      <c r="U42" s="27"/>
      <c r="V42" s="27"/>
    </row>
    <row r="43" spans="2:22" ht="45.95" customHeight="1">
      <c r="B43" s="256" t="s">
        <v>232</v>
      </c>
      <c r="C43" s="272"/>
      <c r="D43" s="278"/>
      <c r="F43" s="32" t="s">
        <v>6</v>
      </c>
      <c r="G43" s="356"/>
      <c r="H43" s="356"/>
      <c r="I43" s="356"/>
      <c r="J43" s="356"/>
      <c r="K43" s="41"/>
      <c r="L43" s="32" t="s">
        <v>7</v>
      </c>
      <c r="M43" s="355"/>
      <c r="N43" s="355"/>
      <c r="O43" s="355"/>
      <c r="P43" s="355"/>
      <c r="Q43" s="355"/>
      <c r="R43" s="355"/>
      <c r="S43" s="355"/>
      <c r="T43" s="27"/>
      <c r="U43" s="27"/>
      <c r="V43" s="27"/>
    </row>
    <row r="44" spans="2:22" ht="30" customHeight="1">
      <c r="B44" s="256" t="s">
        <v>62</v>
      </c>
      <c r="C44" s="481"/>
      <c r="D44" s="278"/>
      <c r="F44" s="32" t="s">
        <v>0</v>
      </c>
      <c r="G44" s="357" t="s">
        <v>60</v>
      </c>
      <c r="H44" s="357"/>
      <c r="I44" s="357"/>
      <c r="J44" s="357"/>
      <c r="K44" s="41"/>
      <c r="L44" s="32" t="s">
        <v>0</v>
      </c>
      <c r="M44" s="359"/>
      <c r="N44" s="359"/>
      <c r="O44" s="359"/>
      <c r="P44" s="359"/>
      <c r="Q44" s="359"/>
      <c r="R44" s="359"/>
      <c r="S44" s="359"/>
      <c r="T44" s="27"/>
      <c r="U44" s="27"/>
      <c r="V44" s="27"/>
    </row>
    <row r="45" spans="2:22" ht="30" customHeight="1">
      <c r="B45" s="256" t="s">
        <v>64</v>
      </c>
      <c r="C45" s="481"/>
      <c r="D45" s="278"/>
      <c r="F45" s="32" t="s">
        <v>8</v>
      </c>
      <c r="G45" s="357" t="s">
        <v>61</v>
      </c>
      <c r="H45" s="357"/>
      <c r="I45" s="357"/>
      <c r="J45" s="357"/>
      <c r="K45" s="41"/>
      <c r="L45" s="32" t="s">
        <v>8</v>
      </c>
      <c r="M45" s="359"/>
      <c r="N45" s="359"/>
      <c r="O45" s="359"/>
      <c r="P45" s="359"/>
      <c r="Q45" s="359"/>
      <c r="R45" s="359"/>
      <c r="S45" s="359"/>
      <c r="T45" s="27"/>
      <c r="U45" s="27"/>
      <c r="V45" s="27"/>
    </row>
    <row r="46" spans="2:22" ht="30" customHeight="1">
      <c r="B46" s="256" t="s">
        <v>70</v>
      </c>
      <c r="C46" s="481"/>
      <c r="D46" s="278"/>
      <c r="F46" s="32" t="s">
        <v>9</v>
      </c>
      <c r="G46" s="358"/>
      <c r="H46" s="358"/>
      <c r="I46" s="358"/>
      <c r="J46" s="358"/>
      <c r="K46" s="41"/>
      <c r="L46" s="32" t="s">
        <v>9</v>
      </c>
      <c r="M46" s="387"/>
      <c r="N46" s="387"/>
      <c r="O46" s="387"/>
      <c r="P46" s="387"/>
      <c r="Q46" s="387"/>
      <c r="R46" s="387"/>
      <c r="S46" s="387"/>
      <c r="T46" s="27"/>
      <c r="U46" s="27"/>
      <c r="V46" s="27"/>
    </row>
    <row r="47" spans="2:22" ht="12.75" customHeight="1">
      <c r="B47" s="256" t="s">
        <v>71</v>
      </c>
      <c r="C47" s="481"/>
      <c r="D47" s="278"/>
    </row>
    <row r="48" spans="2:22" ht="12.75" customHeight="1">
      <c r="B48" s="256" t="s">
        <v>72</v>
      </c>
      <c r="C48" s="272"/>
      <c r="D48" s="279"/>
    </row>
    <row r="49" spans="2:19" ht="12.75" customHeight="1" thickBot="1">
      <c r="B49" s="256" t="s">
        <v>73</v>
      </c>
      <c r="C49" s="272"/>
      <c r="D49" s="267"/>
    </row>
    <row r="50" spans="2:19" ht="22.5" customHeight="1" thickBot="1">
      <c r="B50" s="256" t="s">
        <v>79</v>
      </c>
      <c r="C50" s="481"/>
      <c r="D50" s="263"/>
      <c r="F50" s="367" t="s">
        <v>33</v>
      </c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9"/>
    </row>
    <row r="51" spans="2:19" ht="27" customHeight="1">
      <c r="B51" s="256" t="s">
        <v>80</v>
      </c>
      <c r="C51" s="481"/>
      <c r="D51" s="242"/>
      <c r="F51" s="34"/>
      <c r="G51" s="189" t="s">
        <v>42</v>
      </c>
      <c r="H51" s="370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2"/>
    </row>
    <row r="52" spans="2:19" ht="24.95" customHeight="1">
      <c r="B52" s="256" t="s">
        <v>81</v>
      </c>
      <c r="C52" s="481"/>
      <c r="D52" s="267"/>
      <c r="F52" s="34"/>
      <c r="G52" s="189" t="s">
        <v>43</v>
      </c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4"/>
    </row>
    <row r="53" spans="2:19" ht="9" customHeight="1">
      <c r="B53" s="256" t="s">
        <v>82</v>
      </c>
      <c r="C53" s="481"/>
      <c r="D53" s="263"/>
      <c r="F53" s="34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1"/>
      <c r="R53" s="38"/>
      <c r="S53" s="194"/>
    </row>
    <row r="54" spans="2:19" ht="9" customHeight="1">
      <c r="B54" s="256" t="s">
        <v>83</v>
      </c>
      <c r="C54" s="272"/>
      <c r="D54" s="242"/>
      <c r="F54" s="34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38"/>
      <c r="S54" s="194"/>
    </row>
    <row r="55" spans="2:19" ht="12.95" customHeight="1">
      <c r="B55" s="256" t="s">
        <v>89</v>
      </c>
      <c r="C55" s="272"/>
      <c r="D55" s="242"/>
      <c r="F55" s="37"/>
      <c r="G55" s="43" t="s">
        <v>24</v>
      </c>
      <c r="H55" s="43"/>
      <c r="I55" s="22"/>
      <c r="J55" s="31"/>
      <c r="K55" s="44" t="s">
        <v>40</v>
      </c>
      <c r="L55" s="23"/>
      <c r="M55" s="23"/>
      <c r="N55" s="22"/>
      <c r="O55" s="23"/>
      <c r="P55" s="22"/>
      <c r="Q55" s="22"/>
      <c r="R55" s="193"/>
      <c r="S55" s="194"/>
    </row>
    <row r="56" spans="2:19" ht="26.1" customHeight="1">
      <c r="B56" s="256" t="s">
        <v>90</v>
      </c>
      <c r="C56" s="481"/>
      <c r="D56" s="266"/>
      <c r="F56" s="12" t="s">
        <v>0</v>
      </c>
      <c r="G56" s="192"/>
      <c r="H56" s="192"/>
      <c r="I56" s="22"/>
      <c r="J56" s="11" t="s">
        <v>0</v>
      </c>
      <c r="K56" s="375"/>
      <c r="L56" s="375"/>
      <c r="M56" s="375"/>
      <c r="N56" s="375"/>
      <c r="O56" s="375"/>
      <c r="P56" s="375"/>
      <c r="Q56" s="375"/>
      <c r="R56" s="375"/>
      <c r="S56" s="376"/>
    </row>
    <row r="57" spans="2:19" ht="26.1" customHeight="1">
      <c r="B57" s="256" t="s">
        <v>91</v>
      </c>
      <c r="C57" s="481"/>
      <c r="D57" s="266"/>
      <c r="F57" s="12" t="s">
        <v>1</v>
      </c>
      <c r="G57" s="188"/>
      <c r="H57" s="188"/>
      <c r="I57" s="22"/>
      <c r="J57" s="11" t="s">
        <v>1</v>
      </c>
      <c r="K57" s="377"/>
      <c r="L57" s="377"/>
      <c r="M57" s="377"/>
      <c r="N57" s="377"/>
      <c r="O57" s="377"/>
      <c r="P57" s="377"/>
      <c r="Q57" s="377"/>
      <c r="R57" s="377"/>
      <c r="S57" s="378"/>
    </row>
    <row r="58" spans="2:19" ht="26.1" customHeight="1">
      <c r="B58" s="256" t="s">
        <v>92</v>
      </c>
      <c r="C58" s="481"/>
      <c r="D58" s="266"/>
      <c r="F58" s="12" t="s">
        <v>34</v>
      </c>
      <c r="G58" s="188"/>
      <c r="H58" s="188"/>
      <c r="I58" s="22"/>
      <c r="J58" s="11" t="s">
        <v>34</v>
      </c>
      <c r="K58" s="377"/>
      <c r="L58" s="377"/>
      <c r="M58" s="377"/>
      <c r="N58" s="377"/>
      <c r="O58" s="377"/>
      <c r="P58" s="377"/>
      <c r="Q58" s="377"/>
      <c r="R58" s="377"/>
      <c r="S58" s="378"/>
    </row>
    <row r="59" spans="2:19" ht="26.1" customHeight="1">
      <c r="B59" s="256" t="s">
        <v>93</v>
      </c>
      <c r="C59" s="272"/>
      <c r="D59" s="242"/>
      <c r="F59" s="12" t="s">
        <v>2</v>
      </c>
      <c r="G59" s="188"/>
      <c r="H59" s="188"/>
      <c r="I59" s="22"/>
      <c r="J59" s="11" t="s">
        <v>2</v>
      </c>
      <c r="K59" s="377"/>
      <c r="L59" s="377"/>
      <c r="M59" s="377"/>
      <c r="N59" s="377"/>
      <c r="O59" s="377"/>
      <c r="P59" s="377"/>
      <c r="Q59" s="377"/>
      <c r="R59" s="377"/>
      <c r="S59" s="378"/>
    </row>
    <row r="60" spans="2:19" ht="26.1" customHeight="1">
      <c r="B60" s="256" t="s">
        <v>100</v>
      </c>
      <c r="C60" s="481"/>
      <c r="D60" s="242"/>
      <c r="F60" s="12" t="s">
        <v>3</v>
      </c>
      <c r="G60" s="188"/>
      <c r="H60" s="188"/>
      <c r="I60" s="22"/>
      <c r="J60" s="11" t="s">
        <v>3</v>
      </c>
      <c r="K60" s="377"/>
      <c r="L60" s="377"/>
      <c r="M60" s="377"/>
      <c r="N60" s="377"/>
      <c r="O60" s="377"/>
      <c r="P60" s="377"/>
      <c r="Q60" s="377"/>
      <c r="R60" s="377"/>
      <c r="S60" s="378"/>
    </row>
    <row r="61" spans="2:19" ht="12.95" customHeight="1">
      <c r="B61" s="256" t="s">
        <v>101</v>
      </c>
      <c r="C61" s="481"/>
      <c r="D61" s="242"/>
      <c r="F61" s="46"/>
      <c r="G61" s="31"/>
      <c r="H61" s="31"/>
      <c r="I61" s="31"/>
      <c r="J61" s="31"/>
      <c r="K61" s="31"/>
      <c r="L61" s="31"/>
      <c r="M61" s="23"/>
      <c r="N61" s="23"/>
      <c r="O61" s="23"/>
      <c r="P61" s="22"/>
      <c r="Q61" s="8"/>
      <c r="R61" s="193"/>
      <c r="S61" s="194"/>
    </row>
    <row r="62" spans="2:19" ht="12.95" customHeight="1" thickBot="1">
      <c r="B62" s="256" t="s">
        <v>102</v>
      </c>
      <c r="C62" s="481"/>
      <c r="D62" s="242"/>
      <c r="F62" s="3"/>
      <c r="G62" s="4"/>
      <c r="H62" s="4"/>
      <c r="I62" s="5"/>
      <c r="J62" s="6"/>
      <c r="K62" s="4"/>
      <c r="L62" s="5"/>
      <c r="M62" s="5"/>
      <c r="N62" s="7"/>
      <c r="O62" s="5"/>
      <c r="P62" s="7"/>
      <c r="Q62" s="19"/>
      <c r="R62" s="195"/>
      <c r="S62" s="196"/>
    </row>
    <row r="63" spans="2:19" ht="26.1" customHeight="1">
      <c r="B63" s="256" t="s">
        <v>103</v>
      </c>
      <c r="C63" s="481"/>
      <c r="D63" s="242"/>
      <c r="F63" s="45"/>
      <c r="G63" s="47"/>
      <c r="H63" s="47"/>
      <c r="I63" s="47"/>
      <c r="J63" s="45"/>
      <c r="K63" s="47"/>
      <c r="L63" s="47"/>
      <c r="M63" s="47"/>
      <c r="N63" s="47"/>
      <c r="O63" s="47"/>
      <c r="P63" s="38"/>
      <c r="Q63" s="18"/>
      <c r="R63" s="18"/>
      <c r="S63" s="18"/>
    </row>
    <row r="64" spans="2:19" ht="9.9499999999999993" customHeight="1">
      <c r="B64" s="256" t="s">
        <v>104</v>
      </c>
      <c r="C64" s="272"/>
      <c r="D64" s="242"/>
      <c r="F64" s="45"/>
      <c r="G64" s="9"/>
      <c r="H64" s="9"/>
      <c r="I64" s="47"/>
      <c r="J64" s="45"/>
      <c r="K64" s="9"/>
      <c r="L64" s="9"/>
      <c r="M64" s="9"/>
      <c r="N64" s="9"/>
      <c r="O64" s="9"/>
      <c r="P64" s="38"/>
      <c r="Q64" s="2"/>
      <c r="R64" s="2"/>
      <c r="S64" s="2"/>
    </row>
    <row r="65" spans="2:19" ht="9.9499999999999993" customHeight="1">
      <c r="B65" s="256" t="s">
        <v>105</v>
      </c>
      <c r="C65" s="272"/>
      <c r="D65" s="24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38"/>
      <c r="R65" s="38"/>
      <c r="S65" s="38"/>
    </row>
    <row r="66" spans="2:19" ht="9.9499999999999993" customHeight="1">
      <c r="B66" s="256" t="s">
        <v>234</v>
      </c>
      <c r="C66" s="272"/>
      <c r="D66" s="24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38"/>
      <c r="R66" s="38"/>
      <c r="S66" s="38"/>
    </row>
    <row r="67" spans="2:19" ht="9.9499999999999993" customHeight="1">
      <c r="B67" s="256" t="s">
        <v>236</v>
      </c>
      <c r="C67" s="272"/>
      <c r="D67" s="24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38"/>
      <c r="R67" s="38"/>
      <c r="S67" s="38"/>
    </row>
    <row r="68" spans="2:19" ht="9.9499999999999993" customHeight="1">
      <c r="B68" s="256" t="s">
        <v>238</v>
      </c>
      <c r="C68" s="272"/>
      <c r="D68" s="24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38"/>
      <c r="R68" s="38"/>
      <c r="S68" s="38"/>
    </row>
    <row r="69" spans="2:19" ht="17.100000000000001" customHeight="1">
      <c r="B69" s="256" t="s">
        <v>240</v>
      </c>
      <c r="C69" s="272"/>
      <c r="D69" s="242"/>
      <c r="F69" s="10" t="s">
        <v>41</v>
      </c>
      <c r="G69" s="360" t="str">
        <f>IF(H51="","",H51)</f>
        <v/>
      </c>
      <c r="H69" s="360"/>
      <c r="I69" s="360"/>
      <c r="J69" s="360"/>
      <c r="K69" s="360"/>
      <c r="L69" s="360"/>
      <c r="M69" s="360"/>
      <c r="N69" s="360"/>
      <c r="O69" s="22"/>
      <c r="P69" s="22"/>
      <c r="Q69" s="38"/>
      <c r="R69" s="38"/>
      <c r="S69" s="38"/>
    </row>
    <row r="70" spans="2:19" ht="9.9499999999999993" customHeight="1">
      <c r="B70" s="256" t="s">
        <v>107</v>
      </c>
      <c r="C70" s="272"/>
      <c r="D70" s="24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38"/>
      <c r="R70" s="38"/>
      <c r="S70" s="38"/>
    </row>
    <row r="71" spans="2:19" ht="15.75" customHeight="1">
      <c r="B71" s="256" t="s">
        <v>110</v>
      </c>
      <c r="C71" s="272"/>
      <c r="D71" s="242"/>
      <c r="F71" s="49" t="s">
        <v>37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</row>
    <row r="72" spans="2:19" ht="17.45" customHeight="1" thickBot="1">
      <c r="B72" s="256" t="s">
        <v>111</v>
      </c>
      <c r="C72" s="272"/>
      <c r="D72" s="242"/>
      <c r="F72" s="50"/>
    </row>
    <row r="73" spans="2:19" s="26" customFormat="1" ht="17.45" customHeight="1" thickBot="1">
      <c r="B73" s="256" t="s">
        <v>242</v>
      </c>
      <c r="C73" s="272"/>
      <c r="D73" s="242"/>
      <c r="F73" s="361" t="s">
        <v>28</v>
      </c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3"/>
      <c r="S73" s="55"/>
    </row>
    <row r="74" spans="2:19" s="24" customFormat="1" ht="18" customHeight="1" thickBot="1">
      <c r="B74" s="256" t="s">
        <v>244</v>
      </c>
      <c r="C74" s="272"/>
      <c r="D74" s="242"/>
      <c r="F74" s="341" t="s">
        <v>10</v>
      </c>
      <c r="G74" s="342"/>
      <c r="H74" s="342"/>
      <c r="I74" s="343"/>
      <c r="J74" s="341" t="s">
        <v>11</v>
      </c>
      <c r="K74" s="342"/>
      <c r="L74" s="343"/>
      <c r="M74" s="341"/>
      <c r="N74" s="342"/>
      <c r="O74" s="342"/>
      <c r="P74" s="342"/>
      <c r="Q74" s="342"/>
      <c r="R74" s="343"/>
      <c r="S74" s="244"/>
    </row>
    <row r="75" spans="2:19" ht="15" customHeight="1" thickBot="1">
      <c r="B75" s="256" t="s">
        <v>246</v>
      </c>
      <c r="C75" s="272"/>
      <c r="D75" s="267"/>
      <c r="F75" s="353" t="s">
        <v>13</v>
      </c>
      <c r="G75" s="354"/>
      <c r="H75" s="364" t="s">
        <v>14</v>
      </c>
      <c r="I75" s="366"/>
      <c r="J75" s="56" t="s">
        <v>32</v>
      </c>
      <c r="K75" s="57" t="s">
        <v>15</v>
      </c>
      <c r="L75" s="58" t="s">
        <v>16</v>
      </c>
      <c r="M75" s="59"/>
      <c r="N75" s="60"/>
      <c r="O75" s="60"/>
      <c r="P75" s="364"/>
      <c r="Q75" s="365"/>
      <c r="R75" s="366"/>
      <c r="S75" s="61" t="s">
        <v>21</v>
      </c>
    </row>
    <row r="76" spans="2:19" ht="21.95" customHeight="1">
      <c r="B76" s="256" t="s">
        <v>131</v>
      </c>
      <c r="C76" s="272"/>
      <c r="D76" s="263"/>
      <c r="F76" s="346"/>
      <c r="G76" s="347"/>
      <c r="H76" s="348" t="str">
        <f>IF(OR(F76="",ISNUMBER(F76)),"",VLOOKUP(F76,'Product &amp; Price List'!$D$17:$H$113,2,FALSE))</f>
        <v/>
      </c>
      <c r="I76" s="349"/>
      <c r="J76" s="53"/>
      <c r="K76" s="28" t="str">
        <f>IF(OR(F76="",ISNUMBER(F76)),"",VLOOKUP(F76,'Product &amp; Price List'!$D$17:$H$113,4,FALSE))</f>
        <v/>
      </c>
      <c r="L76" s="35" t="str">
        <f t="shared" ref="L76:L78" si="0">IF(OR(F76="",ISNUMBER(F76)),"",J76*K76)</f>
        <v/>
      </c>
      <c r="M76" s="180"/>
      <c r="N76" s="186" t="str">
        <f>IF(OR(F76="",ISNUMBER(F76)),"",VLOOKUP(F76,'Product &amp; Price List'!$D$17:$H$113,5,FALSE))</f>
        <v/>
      </c>
      <c r="O76" s="181" t="str">
        <f t="shared" ref="O76:O78" si="1">IF(OR(F76="",ISNUMBER(F76)),"",J76*M76*N76)</f>
        <v/>
      </c>
      <c r="P76" s="330" t="str">
        <f>IF(OR(F76="",ISNUMBER(F76)),"",VLOOKUP(F76,'Product &amp; Price List'!$D$17:$H$113,3,FALSE))</f>
        <v/>
      </c>
      <c r="Q76" s="331"/>
      <c r="R76" s="332"/>
      <c r="S76" s="182">
        <f t="shared" ref="S76:S85" si="2">IF(OR(F76="",ISNUMBER(F76)),0,L76+O76)</f>
        <v>0</v>
      </c>
    </row>
    <row r="77" spans="2:19" ht="21.95" customHeight="1">
      <c r="B77" s="256" t="s">
        <v>132</v>
      </c>
      <c r="C77" s="272"/>
      <c r="D77" s="242"/>
      <c r="F77" s="346"/>
      <c r="G77" s="347"/>
      <c r="H77" s="348" t="str">
        <f>IF(OR(F77="",ISNUMBER(F77)),"",VLOOKUP(F77,'Product &amp; Price List'!$D$17:$H$113,2,FALSE))</f>
        <v/>
      </c>
      <c r="I77" s="349"/>
      <c r="J77" s="53"/>
      <c r="K77" s="28" t="str">
        <f>IF(OR(F77="",ISNUMBER(F77)),"",VLOOKUP(F77,'Product &amp; Price List'!$D$17:$H$113,4,FALSE))</f>
        <v/>
      </c>
      <c r="L77" s="35" t="str">
        <f t="shared" si="0"/>
        <v/>
      </c>
      <c r="M77" s="180"/>
      <c r="N77" s="186" t="str">
        <f>IF(OR(F77="",ISNUMBER(F77)),"",VLOOKUP(F77,'Product &amp; Price List'!$D$17:$H$113,5,FALSE))</f>
        <v/>
      </c>
      <c r="O77" s="181" t="str">
        <f t="shared" si="1"/>
        <v/>
      </c>
      <c r="P77" s="330" t="str">
        <f>IF(OR(F77="",ISNUMBER(F77)),"",VLOOKUP(F77,'Product &amp; Price List'!$D$17:$H$113,3,FALSE))</f>
        <v/>
      </c>
      <c r="Q77" s="331"/>
      <c r="R77" s="332"/>
      <c r="S77" s="182">
        <f t="shared" si="2"/>
        <v>0</v>
      </c>
    </row>
    <row r="78" spans="2:19" ht="21.95" customHeight="1">
      <c r="B78" s="256" t="s">
        <v>133</v>
      </c>
      <c r="C78" s="272"/>
      <c r="D78" s="242"/>
      <c r="F78" s="344"/>
      <c r="G78" s="345"/>
      <c r="H78" s="348" t="str">
        <f>IF(OR(F78="",ISNUMBER(F78)),"",VLOOKUP(F78,'Product &amp; Price List'!$D$17:$H$113,2,FALSE))</f>
        <v/>
      </c>
      <c r="I78" s="349"/>
      <c r="J78" s="53"/>
      <c r="K78" s="28" t="str">
        <f>IF(OR(F78="",ISNUMBER(F78)),"",VLOOKUP(F78,'Product &amp; Price List'!$D$17:$H$113,4,FALSE))</f>
        <v/>
      </c>
      <c r="L78" s="35" t="str">
        <f t="shared" si="0"/>
        <v/>
      </c>
      <c r="M78" s="180"/>
      <c r="N78" s="186" t="str">
        <f>IF(OR(F78="",ISNUMBER(F78)),"",VLOOKUP(F78,'Product &amp; Price List'!$D$17:$H$113,5,FALSE))</f>
        <v/>
      </c>
      <c r="O78" s="181" t="str">
        <f t="shared" si="1"/>
        <v/>
      </c>
      <c r="P78" s="330" t="str">
        <f>IF(OR(F78="",ISNUMBER(F78)),"",VLOOKUP(F78,'Product &amp; Price List'!$D$17:$H$113,3,FALSE))</f>
        <v/>
      </c>
      <c r="Q78" s="331"/>
      <c r="R78" s="332"/>
      <c r="S78" s="182">
        <f t="shared" si="2"/>
        <v>0</v>
      </c>
    </row>
    <row r="79" spans="2:19" ht="21.95" customHeight="1">
      <c r="B79" s="256" t="s">
        <v>134</v>
      </c>
      <c r="C79" s="272"/>
      <c r="D79" s="242"/>
      <c r="F79" s="344"/>
      <c r="G79" s="345"/>
      <c r="H79" s="348" t="str">
        <f>IF(OR(F79="",ISNUMBER(F79)),"",VLOOKUP(F79,'Product &amp; Price List'!$D$17:$H$113,2,FALSE))</f>
        <v/>
      </c>
      <c r="I79" s="349"/>
      <c r="J79" s="53"/>
      <c r="K79" s="28" t="str">
        <f>IF(OR(F79="",ISNUMBER(F79)),"",VLOOKUP(F79,'Product &amp; Price List'!$D$17:$H$113,4,FALSE))</f>
        <v/>
      </c>
      <c r="L79" s="35" t="str">
        <f t="shared" ref="L79:L85" si="3">IF(OR(F79="",ISNUMBER(F79)),"",J79*K79)</f>
        <v/>
      </c>
      <c r="M79" s="180"/>
      <c r="N79" s="186" t="str">
        <f>IF(OR(F79="",ISNUMBER(F79)),"",VLOOKUP(F79,'Product &amp; Price List'!$D$17:$H$113,5,FALSE))</f>
        <v/>
      </c>
      <c r="O79" s="181" t="str">
        <f t="shared" ref="O79:O85" si="4">IF(OR(F79="",ISNUMBER(F79)),"",J79*M79*N79)</f>
        <v/>
      </c>
      <c r="P79" s="330" t="str">
        <f>IF(OR(F79="",ISNUMBER(F79)),"",VLOOKUP(F79,'Product &amp; Price List'!$D$17:$H$113,3,FALSE))</f>
        <v/>
      </c>
      <c r="Q79" s="331"/>
      <c r="R79" s="332"/>
      <c r="S79" s="182">
        <f t="shared" si="2"/>
        <v>0</v>
      </c>
    </row>
    <row r="80" spans="2:19" ht="21.95" customHeight="1">
      <c r="B80" s="256" t="s">
        <v>135</v>
      </c>
      <c r="C80" s="481"/>
      <c r="D80" s="242"/>
      <c r="F80" s="344"/>
      <c r="G80" s="345"/>
      <c r="H80" s="348" t="str">
        <f>IF(OR(F80="",ISNUMBER(F80)),"",VLOOKUP(F80,'Product &amp; Price List'!$D$17:$H$113,2,FALSE))</f>
        <v/>
      </c>
      <c r="I80" s="349"/>
      <c r="J80" s="53"/>
      <c r="K80" s="28" t="str">
        <f>IF(OR(F80="",ISNUMBER(F80)),"",VLOOKUP(F80,'Product &amp; Price List'!$D$17:$H$113,4,FALSE))</f>
        <v/>
      </c>
      <c r="L80" s="35" t="str">
        <f t="shared" si="3"/>
        <v/>
      </c>
      <c r="M80" s="180"/>
      <c r="N80" s="186" t="str">
        <f>IF(OR(F80="",ISNUMBER(F80)),"",VLOOKUP(F80,'Product &amp; Price List'!$D$17:$H$113,5,FALSE))</f>
        <v/>
      </c>
      <c r="O80" s="181" t="str">
        <f t="shared" si="4"/>
        <v/>
      </c>
      <c r="P80" s="330" t="str">
        <f>IF(OR(F80="",ISNUMBER(F80)),"",VLOOKUP(F80,'Product &amp; Price List'!$D$17:$H$113,3,FALSE))</f>
        <v/>
      </c>
      <c r="Q80" s="331"/>
      <c r="R80" s="332"/>
      <c r="S80" s="182">
        <f t="shared" si="2"/>
        <v>0</v>
      </c>
    </row>
    <row r="81" spans="2:19" ht="21.95" customHeight="1">
      <c r="B81" s="256" t="s">
        <v>136</v>
      </c>
      <c r="C81" s="481"/>
      <c r="D81" s="242"/>
      <c r="F81" s="344"/>
      <c r="G81" s="345"/>
      <c r="H81" s="348" t="str">
        <f>IF(OR(F81="",ISNUMBER(F81)),"",VLOOKUP(F81,'Product &amp; Price List'!$D$17:$H$113,2,FALSE))</f>
        <v/>
      </c>
      <c r="I81" s="349"/>
      <c r="J81" s="53"/>
      <c r="K81" s="28" t="str">
        <f>IF(OR(F81="",ISNUMBER(F81)),"",VLOOKUP(F81,'Product &amp; Price List'!$D$17:$H$113,4,FALSE))</f>
        <v/>
      </c>
      <c r="L81" s="35" t="str">
        <f t="shared" si="3"/>
        <v/>
      </c>
      <c r="M81" s="180"/>
      <c r="N81" s="186" t="str">
        <f>IF(OR(F81="",ISNUMBER(F81)),"",VLOOKUP(F81,'Product &amp; Price List'!$D$17:$H$113,5,FALSE))</f>
        <v/>
      </c>
      <c r="O81" s="181" t="str">
        <f t="shared" si="4"/>
        <v/>
      </c>
      <c r="P81" s="330" t="str">
        <f>IF(OR(F81="",ISNUMBER(F81)),"",VLOOKUP(F81,'Product &amp; Price List'!$D$17:$H$113,3,FALSE))</f>
        <v/>
      </c>
      <c r="Q81" s="331"/>
      <c r="R81" s="332"/>
      <c r="S81" s="182">
        <f t="shared" si="2"/>
        <v>0</v>
      </c>
    </row>
    <row r="82" spans="2:19" ht="21.95" customHeight="1">
      <c r="B82" s="256" t="s">
        <v>137</v>
      </c>
      <c r="C82" s="272"/>
      <c r="D82" s="242"/>
      <c r="F82" s="344"/>
      <c r="G82" s="345"/>
      <c r="H82" s="348" t="str">
        <f>IF(OR(F82="",ISNUMBER(F82)),"",VLOOKUP(F82,'Product &amp; Price List'!$D$17:$H$113,2,FALSE))</f>
        <v/>
      </c>
      <c r="I82" s="349"/>
      <c r="J82" s="53"/>
      <c r="K82" s="28" t="str">
        <f>IF(OR(F82="",ISNUMBER(F82)),"",VLOOKUP(F82,'Product &amp; Price List'!$D$17:$H$113,4,FALSE))</f>
        <v/>
      </c>
      <c r="L82" s="35" t="str">
        <f t="shared" si="3"/>
        <v/>
      </c>
      <c r="M82" s="180"/>
      <c r="N82" s="186" t="str">
        <f>IF(OR(F82="",ISNUMBER(F82)),"",VLOOKUP(F82,'Product &amp; Price List'!$D$17:$H$113,5,FALSE))</f>
        <v/>
      </c>
      <c r="O82" s="181" t="str">
        <f t="shared" si="4"/>
        <v/>
      </c>
      <c r="P82" s="330" t="str">
        <f>IF(OR(F82="",ISNUMBER(F82)),"",VLOOKUP(F82,'Product &amp; Price List'!$D$17:$H$113,3,FALSE))</f>
        <v/>
      </c>
      <c r="Q82" s="331"/>
      <c r="R82" s="332"/>
      <c r="S82" s="182">
        <f t="shared" si="2"/>
        <v>0</v>
      </c>
    </row>
    <row r="83" spans="2:19" ht="21.95" customHeight="1">
      <c r="B83" s="256" t="s">
        <v>138</v>
      </c>
      <c r="C83" s="272"/>
      <c r="D83" s="242"/>
      <c r="F83" s="344"/>
      <c r="G83" s="345"/>
      <c r="H83" s="348" t="str">
        <f>IF(OR(F83="",ISNUMBER(F83)),"",VLOOKUP(F83,'Product &amp; Price List'!$D$17:$H$113,2,FALSE))</f>
        <v/>
      </c>
      <c r="I83" s="349"/>
      <c r="J83" s="53"/>
      <c r="K83" s="28" t="str">
        <f>IF(OR(F83="",ISNUMBER(F83)),"",VLOOKUP(F83,'Product &amp; Price List'!$D$17:$H$113,4,FALSE))</f>
        <v/>
      </c>
      <c r="L83" s="35" t="str">
        <f t="shared" si="3"/>
        <v/>
      </c>
      <c r="M83" s="180"/>
      <c r="N83" s="186" t="str">
        <f>IF(OR(F83="",ISNUMBER(F83)),"",VLOOKUP(F83,'Product &amp; Price List'!$D$17:$H$113,5,FALSE))</f>
        <v/>
      </c>
      <c r="O83" s="181" t="str">
        <f t="shared" si="4"/>
        <v/>
      </c>
      <c r="P83" s="330" t="str">
        <f>IF(OR(F83="",ISNUMBER(F83)),"",VLOOKUP(F83,'Product &amp; Price List'!$D$17:$H$113,3,FALSE))</f>
        <v/>
      </c>
      <c r="Q83" s="331"/>
      <c r="R83" s="332"/>
      <c r="S83" s="182">
        <f t="shared" si="2"/>
        <v>0</v>
      </c>
    </row>
    <row r="84" spans="2:19" ht="21.95" customHeight="1">
      <c r="B84" s="256" t="s">
        <v>139</v>
      </c>
      <c r="C84" s="481"/>
      <c r="D84" s="239"/>
      <c r="F84" s="344"/>
      <c r="G84" s="345"/>
      <c r="H84" s="348" t="str">
        <f>IF(OR(F84="",ISNUMBER(F84)),"",VLOOKUP(F84,'Product &amp; Price List'!$D$17:$H$113,2,FALSE))</f>
        <v/>
      </c>
      <c r="I84" s="349"/>
      <c r="J84" s="53"/>
      <c r="K84" s="28" t="str">
        <f>IF(OR(F84="",ISNUMBER(F84)),"",VLOOKUP(F84,'Product &amp; Price List'!$D$17:$H$113,4,FALSE))</f>
        <v/>
      </c>
      <c r="L84" s="35" t="str">
        <f t="shared" si="3"/>
        <v/>
      </c>
      <c r="M84" s="180"/>
      <c r="N84" s="186" t="str">
        <f>IF(OR(F84="",ISNUMBER(F84)),"",VLOOKUP(F84,'Product &amp; Price List'!$D$17:$H$113,5,FALSE))</f>
        <v/>
      </c>
      <c r="O84" s="181" t="str">
        <f t="shared" si="4"/>
        <v/>
      </c>
      <c r="P84" s="330" t="str">
        <f>IF(OR(F84="",ISNUMBER(F84)),"",VLOOKUP(F84,'Product &amp; Price List'!$D$17:$H$113,3,FALSE))</f>
        <v/>
      </c>
      <c r="Q84" s="331"/>
      <c r="R84" s="332"/>
      <c r="S84" s="182">
        <f t="shared" si="2"/>
        <v>0</v>
      </c>
    </row>
    <row r="85" spans="2:19" ht="21.95" customHeight="1" thickBot="1">
      <c r="B85" s="256" t="s">
        <v>147</v>
      </c>
      <c r="C85" s="481"/>
      <c r="D85" s="239"/>
      <c r="F85" s="380"/>
      <c r="G85" s="381"/>
      <c r="H85" s="348" t="str">
        <f>IF(OR(F85="",ISNUMBER(F85)),"",VLOOKUP(F85,'Product &amp; Price List'!$D$17:$H$113,2,FALSE))</f>
        <v/>
      </c>
      <c r="I85" s="349"/>
      <c r="J85" s="245"/>
      <c r="K85" s="28" t="str">
        <f>IF(OR(F85="",ISNUMBER(F85)),"",VLOOKUP(F85,'Product &amp; Price List'!$D$17:$H$113,4,FALSE))</f>
        <v/>
      </c>
      <c r="L85" s="35" t="str">
        <f t="shared" si="3"/>
        <v/>
      </c>
      <c r="M85" s="246"/>
      <c r="N85" s="186" t="str">
        <f>IF(OR(F85="",ISNUMBER(F85)),"",VLOOKUP(F85,'Product &amp; Price List'!$D$17:$H$113,5,FALSE))</f>
        <v/>
      </c>
      <c r="O85" s="181" t="str">
        <f t="shared" si="4"/>
        <v/>
      </c>
      <c r="P85" s="330" t="str">
        <f>IF(OR(F85="",ISNUMBER(F85)),"",VLOOKUP(F85,'Product &amp; Price List'!$D$17:$H$113,3,FALSE))</f>
        <v/>
      </c>
      <c r="Q85" s="331"/>
      <c r="R85" s="332"/>
      <c r="S85" s="247">
        <f t="shared" si="2"/>
        <v>0</v>
      </c>
    </row>
    <row r="86" spans="2:19" ht="18.75" customHeight="1" thickBot="1">
      <c r="B86" s="256" t="s">
        <v>140</v>
      </c>
      <c r="C86" s="481"/>
      <c r="D86" s="239"/>
      <c r="F86" s="437"/>
      <c r="G86" s="438"/>
      <c r="H86" s="438"/>
      <c r="I86" s="438"/>
      <c r="J86" s="438"/>
      <c r="K86" s="438"/>
      <c r="L86" s="438"/>
      <c r="M86" s="438"/>
      <c r="N86" s="438"/>
      <c r="O86" s="439"/>
      <c r="P86" s="443" t="s">
        <v>29</v>
      </c>
      <c r="Q86" s="443"/>
      <c r="R86" s="444"/>
      <c r="S86" s="243">
        <f>SUM(S76:S85)</f>
        <v>0</v>
      </c>
    </row>
    <row r="87" spans="2:19" ht="12.75" customHeight="1">
      <c r="B87" s="256" t="s">
        <v>141</v>
      </c>
      <c r="C87" s="481"/>
      <c r="D87" s="239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40"/>
      <c r="Q87" s="40"/>
    </row>
    <row r="88" spans="2:19" s="201" customFormat="1" ht="12.75" customHeight="1">
      <c r="B88" s="256" t="s">
        <v>142</v>
      </c>
      <c r="C88" s="272"/>
      <c r="D88" s="239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40"/>
      <c r="Q88" s="40"/>
    </row>
    <row r="89" spans="2:19" s="201" customFormat="1" ht="12.75" customHeight="1" thickBot="1">
      <c r="B89" s="256" t="s">
        <v>143</v>
      </c>
      <c r="C89" s="272"/>
      <c r="D89" s="239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40"/>
      <c r="Q89" s="40"/>
    </row>
    <row r="90" spans="2:19" s="26" customFormat="1" ht="15.95" customHeight="1" thickBot="1">
      <c r="B90" s="256" t="s">
        <v>144</v>
      </c>
      <c r="C90" s="481"/>
      <c r="D90" s="267"/>
      <c r="F90" s="350" t="s">
        <v>38</v>
      </c>
      <c r="G90" s="351"/>
      <c r="H90" s="351"/>
      <c r="I90" s="352"/>
      <c r="J90" s="350" t="s">
        <v>11</v>
      </c>
      <c r="K90" s="351"/>
      <c r="L90" s="352"/>
      <c r="M90" s="350"/>
      <c r="N90" s="351"/>
      <c r="O90" s="351"/>
      <c r="P90" s="351"/>
      <c r="Q90" s="351"/>
      <c r="R90" s="352"/>
    </row>
    <row r="91" spans="2:19" ht="15" customHeight="1" thickBot="1">
      <c r="B91" s="256" t="s">
        <v>248</v>
      </c>
      <c r="C91" s="481"/>
      <c r="D91" s="263"/>
      <c r="F91" s="353" t="s">
        <v>13</v>
      </c>
      <c r="G91" s="354"/>
      <c r="H91" s="364" t="s">
        <v>14</v>
      </c>
      <c r="I91" s="366"/>
      <c r="J91" s="56" t="s">
        <v>32</v>
      </c>
      <c r="K91" s="57" t="s">
        <v>15</v>
      </c>
      <c r="L91" s="58" t="s">
        <v>16</v>
      </c>
      <c r="M91" s="59"/>
      <c r="N91" s="60"/>
      <c r="O91" s="60"/>
      <c r="P91" s="364"/>
      <c r="Q91" s="365"/>
      <c r="R91" s="366"/>
      <c r="S91" s="61" t="s">
        <v>21</v>
      </c>
    </row>
    <row r="92" spans="2:19" ht="28.5" customHeight="1">
      <c r="B92" s="256" t="s">
        <v>148</v>
      </c>
      <c r="C92" s="481"/>
      <c r="D92" s="242"/>
      <c r="F92" s="339"/>
      <c r="G92" s="340"/>
      <c r="H92" s="333" t="str">
        <f>IF(OR(F92="",ISNUMBER(F92)),"",VLOOKUP(F92,'Product &amp; Price List'!#REF!,2,FALSE))</f>
        <v/>
      </c>
      <c r="I92" s="334"/>
      <c r="J92" s="166"/>
      <c r="K92" s="183" t="str">
        <f>IF(OR(F92="",ISNUMBER(F92)),"",VLOOKUP(F92,'Product &amp; Price List'!#REF!,4,FALSE))</f>
        <v/>
      </c>
      <c r="L92" s="184" t="str">
        <f>IF(OR(F92="",ISNUMBER(F92)),"",J92*K92)</f>
        <v/>
      </c>
      <c r="M92" s="172"/>
      <c r="N92" s="185" t="str">
        <f>IF(OR(F92="",ISNUMBER(F92)),"",VLOOKUP(F92,'Product &amp; Price List'!#REF!,5,FALSE))</f>
        <v/>
      </c>
      <c r="O92" s="181" t="str">
        <f>IF(OR(F92="",ISNUMBER(F92)),"",J92*M92*N92)</f>
        <v/>
      </c>
      <c r="P92" s="330" t="str">
        <f>IF(OR(F92="",ISNUMBER(F92)),"",VLOOKUP(F92,'Product &amp; Price List'!#REF!,3,FALSE))</f>
        <v/>
      </c>
      <c r="Q92" s="331"/>
      <c r="R92" s="332"/>
      <c r="S92" s="182">
        <f>IF(OR(F92="",ISNUMBER(F92)),0,L92+O92)</f>
        <v>0</v>
      </c>
    </row>
    <row r="93" spans="2:19" ht="21.95" customHeight="1">
      <c r="B93" s="256" t="s">
        <v>145</v>
      </c>
      <c r="C93" s="481"/>
      <c r="D93" s="242"/>
      <c r="F93" s="337" t="str">
        <f>IF(NOT(H92=""),"*Prorated Maint Fee for Upgrade Must Be calculated by OARnet","")</f>
        <v/>
      </c>
      <c r="G93" s="338"/>
      <c r="H93" s="333"/>
      <c r="I93" s="334"/>
      <c r="J93" s="167"/>
      <c r="K93" s="183"/>
      <c r="L93" s="184"/>
      <c r="M93" s="179"/>
      <c r="N93" s="173"/>
      <c r="O93" s="181" t="str">
        <f>IF(H92="","",N93)</f>
        <v/>
      </c>
      <c r="P93" s="330"/>
      <c r="Q93" s="331"/>
      <c r="R93" s="332"/>
      <c r="S93" s="175" t="str">
        <f>IF(H92="","",N93)</f>
        <v/>
      </c>
    </row>
    <row r="94" spans="2:19" ht="28.5" customHeight="1">
      <c r="B94" s="256" t="s">
        <v>146</v>
      </c>
      <c r="C94" s="272"/>
      <c r="D94" s="267"/>
      <c r="F94" s="335"/>
      <c r="G94" s="336"/>
      <c r="H94" s="333" t="str">
        <f>IF(OR(F94="",ISNUMBER(F94)),"",VLOOKUP(F94,'Product &amp; Price List'!#REF!,2,FALSE))</f>
        <v/>
      </c>
      <c r="I94" s="334"/>
      <c r="J94" s="168"/>
      <c r="K94" s="183" t="str">
        <f>IF(OR(F94="",ISNUMBER(F94)),"",VLOOKUP(F94,'Product &amp; Price List'!#REF!,4,FALSE))</f>
        <v/>
      </c>
      <c r="L94" s="184" t="str">
        <f>IF(OR(F94="",ISNUMBER(F94)),"",J94*K94)</f>
        <v/>
      </c>
      <c r="M94" s="180"/>
      <c r="N94" s="185" t="str">
        <f>IF(OR(F94="",ISNUMBER(F94)),"",VLOOKUP(F94,'Product &amp; Price List'!#REF!,5,FALSE))</f>
        <v/>
      </c>
      <c r="O94" s="181" t="str">
        <f>IF(OR(F94="",ISNUMBER(F94)),"",J94*M94*N94)</f>
        <v/>
      </c>
      <c r="P94" s="330" t="str">
        <f>IF(OR(F94="",ISNUMBER(F94)),"",VLOOKUP(F94,'Product &amp; Price List'!#REF!,3,FALSE))</f>
        <v/>
      </c>
      <c r="Q94" s="331"/>
      <c r="R94" s="332"/>
      <c r="S94" s="182">
        <f>IF(OR(F94="",ISNUMBER(F94)),0,L94+O94)</f>
        <v>0</v>
      </c>
    </row>
    <row r="95" spans="2:19" ht="21.95" customHeight="1">
      <c r="B95" s="256" t="s">
        <v>149</v>
      </c>
      <c r="C95" s="272"/>
      <c r="D95" s="263"/>
      <c r="F95" s="337" t="str">
        <f>IF(NOT(H94=""),"*Prorated Maint Fee for Upgrade Must Be calculated by OARnet","")</f>
        <v/>
      </c>
      <c r="G95" s="338"/>
      <c r="H95" s="333"/>
      <c r="I95" s="334"/>
      <c r="J95" s="167"/>
      <c r="K95" s="28"/>
      <c r="L95" s="184"/>
      <c r="M95" s="179"/>
      <c r="N95" s="173"/>
      <c r="O95" s="181"/>
      <c r="P95" s="330"/>
      <c r="Q95" s="331"/>
      <c r="R95" s="332"/>
      <c r="S95" s="175" t="str">
        <f>IF(H94="","",N95)</f>
        <v/>
      </c>
    </row>
    <row r="96" spans="2:19" ht="28.5" customHeight="1">
      <c r="B96" s="256" t="s">
        <v>167</v>
      </c>
      <c r="C96" s="481"/>
      <c r="D96" s="242"/>
      <c r="F96" s="335"/>
      <c r="G96" s="336"/>
      <c r="H96" s="333" t="str">
        <f>IF(OR(F96="",ISNUMBER(F96)),"",VLOOKUP(F96,'Product &amp; Price List'!#REF!,2,FALSE))</f>
        <v/>
      </c>
      <c r="I96" s="334"/>
      <c r="J96" s="168"/>
      <c r="K96" s="183" t="str">
        <f>IF(OR(F96="",ISNUMBER(F96)),"",VLOOKUP(F96,'Product &amp; Price List'!#REF!,4,FALSE))</f>
        <v/>
      </c>
      <c r="L96" s="184" t="str">
        <f>IF(OR(F96="",ISNUMBER(F96)),"",J96*K96)</f>
        <v/>
      </c>
      <c r="M96" s="180"/>
      <c r="N96" s="185" t="str">
        <f>IF(OR(F96="",ISNUMBER(F96)),"",VLOOKUP(F96,'Product &amp; Price List'!#REF!,5,FALSE))</f>
        <v/>
      </c>
      <c r="O96" s="181" t="str">
        <f>IF(OR(F96="",ISNUMBER(F96)),"",J96*M96*N96)</f>
        <v/>
      </c>
      <c r="P96" s="330" t="str">
        <f>IF(OR(F96="",ISNUMBER(F96)),"",VLOOKUP(F96,'Product &amp; Price List'!#REF!,3,FALSE))</f>
        <v/>
      </c>
      <c r="Q96" s="331"/>
      <c r="R96" s="332"/>
      <c r="S96" s="182">
        <f>IF(OR(F96="",ISNUMBER(F96)),0,L96+O96)</f>
        <v>0</v>
      </c>
    </row>
    <row r="97" spans="2:19" ht="21.95" customHeight="1">
      <c r="B97" s="256" t="s">
        <v>168</v>
      </c>
      <c r="C97" s="481"/>
      <c r="D97" s="242"/>
      <c r="F97" s="337" t="str">
        <f>IF(NOT(H96=""),"*Prorated Maint Fee for Upgrade Must Be calculated by OARnet","")</f>
        <v/>
      </c>
      <c r="G97" s="338"/>
      <c r="H97" s="333"/>
      <c r="I97" s="334"/>
      <c r="J97" s="167"/>
      <c r="K97" s="183"/>
      <c r="L97" s="184"/>
      <c r="M97" s="179"/>
      <c r="N97" s="173"/>
      <c r="O97" s="181" t="str">
        <f>IF(H96="","",N97)</f>
        <v/>
      </c>
      <c r="P97" s="330"/>
      <c r="Q97" s="331"/>
      <c r="R97" s="332"/>
      <c r="S97" s="175" t="str">
        <f>IF(H96="","",N97)</f>
        <v/>
      </c>
    </row>
    <row r="98" spans="2:19" ht="28.5" customHeight="1">
      <c r="B98" s="256" t="s">
        <v>169</v>
      </c>
      <c r="C98" s="481"/>
      <c r="D98" s="242"/>
      <c r="F98" s="335"/>
      <c r="G98" s="336"/>
      <c r="H98" s="333" t="str">
        <f>IF(OR(F98="",ISNUMBER(F98)),"",VLOOKUP(F98,'Product &amp; Price List'!#REF!,2,FALSE))</f>
        <v/>
      </c>
      <c r="I98" s="334"/>
      <c r="J98" s="168"/>
      <c r="K98" s="183" t="str">
        <f>IF(OR(F98="",ISNUMBER(F98)),"",VLOOKUP(F98,'Product &amp; Price List'!#REF!,4,FALSE))</f>
        <v/>
      </c>
      <c r="L98" s="184" t="str">
        <f>IF(OR(F98="",ISNUMBER(F98)),"",J98*K98)</f>
        <v/>
      </c>
      <c r="M98" s="180"/>
      <c r="N98" s="185" t="str">
        <f>IF(OR(F98="",ISNUMBER(F98)),"",VLOOKUP(F98,'Product &amp; Price List'!#REF!,5,FALSE))</f>
        <v/>
      </c>
      <c r="O98" s="181" t="str">
        <f>IF(OR(F98="",ISNUMBER(F98)),"",J98*M98*N98)</f>
        <v/>
      </c>
      <c r="P98" s="330" t="str">
        <f>IF(OR(F98="",ISNUMBER(F98)),"",VLOOKUP(F98,'Product &amp; Price List'!#REF!,3,FALSE))</f>
        <v/>
      </c>
      <c r="Q98" s="331"/>
      <c r="R98" s="332"/>
      <c r="S98" s="182">
        <f>IF(OR(F98="",ISNUMBER(F98)),0,L98+O98)</f>
        <v>0</v>
      </c>
    </row>
    <row r="99" spans="2:19" ht="21.95" customHeight="1">
      <c r="B99" s="256" t="s">
        <v>170</v>
      </c>
      <c r="C99" s="272"/>
      <c r="D99" s="267"/>
      <c r="F99" s="337" t="str">
        <f>IF(NOT(H98=""),"*Prorated Maint Fee for Upgrade Must Be calculated by OARnet","")</f>
        <v/>
      </c>
      <c r="G99" s="338"/>
      <c r="H99" s="333"/>
      <c r="I99" s="334"/>
      <c r="J99" s="167"/>
      <c r="K99" s="183"/>
      <c r="L99" s="184"/>
      <c r="M99" s="179"/>
      <c r="N99" s="173"/>
      <c r="O99" s="181" t="str">
        <f>IF(H98="","",N99)</f>
        <v/>
      </c>
      <c r="P99" s="330"/>
      <c r="Q99" s="331"/>
      <c r="R99" s="332"/>
      <c r="S99" s="175" t="str">
        <f>IF(H98="","",N99)</f>
        <v/>
      </c>
    </row>
    <row r="100" spans="2:19" ht="28.5" customHeight="1">
      <c r="B100" s="256" t="s">
        <v>182</v>
      </c>
      <c r="C100" s="481"/>
      <c r="D100" s="263"/>
      <c r="F100" s="335"/>
      <c r="G100" s="336"/>
      <c r="H100" s="333" t="str">
        <f>IF(OR(F100="",ISNUMBER(F100)),"",VLOOKUP(F100,'Product &amp; Price List'!#REF!,2,FALSE))</f>
        <v/>
      </c>
      <c r="I100" s="334"/>
      <c r="J100" s="168"/>
      <c r="K100" s="183" t="str">
        <f>IF(OR(F100="",ISNUMBER(F100)),"",VLOOKUP(F100,'Product &amp; Price List'!#REF!,4,FALSE))</f>
        <v/>
      </c>
      <c r="L100" s="184" t="str">
        <f>IF(OR(F100="",ISNUMBER(F100)),"",J100*K100)</f>
        <v/>
      </c>
      <c r="M100" s="180"/>
      <c r="N100" s="185" t="str">
        <f>IF(OR(F100="",ISNUMBER(F100)),"",VLOOKUP(F100,'Product &amp; Price List'!#REF!,5,FALSE))</f>
        <v/>
      </c>
      <c r="O100" s="181" t="str">
        <f>IF(OR(F100="",ISNUMBER(F100)),"",J100*M100*N100)</f>
        <v/>
      </c>
      <c r="P100" s="330" t="str">
        <f>IF(OR(F100="",ISNUMBER(F100)),"",VLOOKUP(F100,'Product &amp; Price List'!#REF!,3,FALSE))</f>
        <v/>
      </c>
      <c r="Q100" s="331"/>
      <c r="R100" s="332"/>
      <c r="S100" s="182">
        <f>IF(OR(F100="",ISNUMBER(F100)),0,L100+O100)</f>
        <v>0</v>
      </c>
    </row>
    <row r="101" spans="2:19" ht="21.95" customHeight="1" thickBot="1">
      <c r="B101" s="256" t="s">
        <v>250</v>
      </c>
      <c r="C101" s="481"/>
      <c r="D101" s="238"/>
      <c r="F101" s="337" t="str">
        <f>IF(NOT(H100=""),"*Prorated Maint Fee for Upgrade Must Be calculated by OARnet","")</f>
        <v/>
      </c>
      <c r="G101" s="338"/>
      <c r="H101" s="399"/>
      <c r="I101" s="400"/>
      <c r="J101" s="169"/>
      <c r="K101" s="170"/>
      <c r="L101" s="171"/>
      <c r="M101" s="178"/>
      <c r="N101" s="174"/>
      <c r="O101" s="177" t="str">
        <f>IF(H100="","",N101)</f>
        <v/>
      </c>
      <c r="P101" s="401"/>
      <c r="Q101" s="402"/>
      <c r="R101" s="403"/>
      <c r="S101" s="176" t="str">
        <f>IF(H100="","",N101)</f>
        <v/>
      </c>
    </row>
    <row r="102" spans="2:19" ht="18.75" customHeight="1" thickBot="1">
      <c r="B102" s="256" t="s">
        <v>171</v>
      </c>
      <c r="C102" s="273"/>
      <c r="D102" s="242"/>
      <c r="F102" s="445"/>
      <c r="G102" s="446"/>
      <c r="H102" s="446"/>
      <c r="I102" s="446"/>
      <c r="J102" s="446"/>
      <c r="K102" s="446"/>
      <c r="L102" s="446"/>
      <c r="M102" s="446"/>
      <c r="N102" s="446"/>
      <c r="O102" s="447"/>
      <c r="P102" s="443" t="s">
        <v>29</v>
      </c>
      <c r="Q102" s="443"/>
      <c r="R102" s="444"/>
      <c r="S102" s="236">
        <f>SUM(S92:S101)</f>
        <v>0</v>
      </c>
    </row>
    <row r="103" spans="2:19" ht="12.75" customHeight="1">
      <c r="B103" s="256" t="s">
        <v>172</v>
      </c>
      <c r="C103" s="161"/>
      <c r="D103" s="267"/>
    </row>
    <row r="104" spans="2:19" ht="12.75" customHeight="1">
      <c r="B104" s="256" t="s">
        <v>181</v>
      </c>
      <c r="C104" s="162"/>
      <c r="D104" s="263"/>
      <c r="F104" s="38"/>
      <c r="G104" s="38"/>
      <c r="H104" s="38"/>
      <c r="I104" s="38"/>
      <c r="J104" s="38"/>
      <c r="K104" s="38"/>
      <c r="L104" s="38"/>
    </row>
    <row r="105" spans="2:19" ht="12.75" customHeight="1">
      <c r="B105" s="256" t="s">
        <v>180</v>
      </c>
      <c r="C105" s="162"/>
      <c r="D105" s="242"/>
      <c r="F105" s="38"/>
      <c r="G105" s="38"/>
      <c r="H105" s="38"/>
      <c r="I105" s="38"/>
      <c r="J105" s="38"/>
      <c r="K105" s="38"/>
      <c r="L105" s="38"/>
    </row>
    <row r="106" spans="2:19" ht="12" customHeight="1" thickBot="1">
      <c r="B106" s="256" t="s">
        <v>179</v>
      </c>
      <c r="C106" s="161"/>
      <c r="D106" s="267"/>
      <c r="F106" s="405"/>
      <c r="G106" s="405"/>
      <c r="H106" s="440"/>
      <c r="I106" s="440"/>
      <c r="J106" s="442"/>
      <c r="K106" s="448"/>
      <c r="L106" s="441"/>
      <c r="M106" s="29"/>
    </row>
    <row r="107" spans="2:19" ht="15.95" customHeight="1">
      <c r="B107" s="256" t="s">
        <v>178</v>
      </c>
      <c r="C107" s="161"/>
      <c r="D107" s="263"/>
      <c r="F107" s="405"/>
      <c r="G107" s="405"/>
      <c r="H107" s="440"/>
      <c r="I107" s="440"/>
      <c r="J107" s="442"/>
      <c r="K107" s="448"/>
      <c r="L107" s="441"/>
      <c r="M107" s="29"/>
      <c r="P107" s="425" t="s">
        <v>59</v>
      </c>
      <c r="Q107" s="426"/>
      <c r="R107" s="426"/>
      <c r="S107" s="427"/>
    </row>
    <row r="108" spans="2:19" ht="23.1" customHeight="1">
      <c r="B108" s="256" t="s">
        <v>173</v>
      </c>
      <c r="C108" s="161"/>
      <c r="D108" s="242"/>
      <c r="F108" s="424"/>
      <c r="G108" s="424"/>
      <c r="H108" s="406"/>
      <c r="I108" s="406"/>
      <c r="J108" s="328"/>
      <c r="K108" s="327"/>
      <c r="L108" s="329"/>
      <c r="M108" s="326"/>
      <c r="P108" s="428"/>
      <c r="Q108" s="429"/>
      <c r="R108" s="429"/>
      <c r="S108" s="430"/>
    </row>
    <row r="109" spans="2:19" ht="18" customHeight="1">
      <c r="B109" s="256" t="s">
        <v>174</v>
      </c>
      <c r="C109" s="162"/>
      <c r="D109" s="242"/>
      <c r="F109" s="25"/>
      <c r="G109" s="41" t="s">
        <v>58</v>
      </c>
      <c r="L109" s="30"/>
      <c r="M109" s="30"/>
      <c r="P109" s="428"/>
      <c r="Q109" s="429"/>
      <c r="R109" s="429"/>
      <c r="S109" s="430"/>
    </row>
    <row r="110" spans="2:19" ht="12.75" customHeight="1">
      <c r="B110" s="256" t="s">
        <v>175</v>
      </c>
      <c r="C110" s="161"/>
      <c r="D110" s="267"/>
      <c r="F110" s="25"/>
      <c r="L110" s="101"/>
      <c r="M110" s="30"/>
      <c r="N110" s="16"/>
      <c r="O110" s="17"/>
      <c r="P110" s="428"/>
      <c r="Q110" s="429"/>
      <c r="R110" s="429"/>
      <c r="S110" s="430"/>
    </row>
    <row r="111" spans="2:19" ht="14.25" customHeight="1">
      <c r="B111" s="256" t="s">
        <v>176</v>
      </c>
      <c r="C111" s="161"/>
      <c r="D111" s="269"/>
      <c r="F111" s="264"/>
      <c r="G111" s="297"/>
      <c r="H111" s="296"/>
      <c r="I111" s="296"/>
      <c r="J111" s="296"/>
      <c r="K111" s="296"/>
      <c r="L111" s="101"/>
      <c r="M111" s="30"/>
      <c r="N111" s="16"/>
      <c r="O111" s="17"/>
      <c r="P111" s="428"/>
      <c r="Q111" s="429"/>
      <c r="R111" s="429"/>
      <c r="S111" s="430"/>
    </row>
    <row r="112" spans="2:19" ht="18" customHeight="1" thickBot="1">
      <c r="B112" s="256" t="s">
        <v>177</v>
      </c>
      <c r="C112" s="290"/>
      <c r="D112" s="239"/>
      <c r="F112" s="264"/>
      <c r="G112" s="13"/>
      <c r="H112" s="296"/>
      <c r="I112" s="296"/>
      <c r="J112" s="296"/>
      <c r="K112" s="296"/>
      <c r="L112" s="101"/>
      <c r="M112" s="30"/>
      <c r="N112" s="16"/>
      <c r="O112" s="17"/>
      <c r="P112" s="431"/>
      <c r="Q112" s="432"/>
      <c r="R112" s="432"/>
      <c r="S112" s="433"/>
    </row>
    <row r="113" spans="2:19" ht="23.25" customHeight="1" thickBot="1">
      <c r="B113" s="268"/>
      <c r="C113" s="290"/>
      <c r="D113" s="240"/>
      <c r="F113" s="264"/>
      <c r="G113" s="423"/>
      <c r="H113" s="423"/>
      <c r="I113" s="423"/>
      <c r="J113" s="296"/>
      <c r="K113" s="296"/>
      <c r="L113" s="101"/>
      <c r="M113" s="30"/>
      <c r="N113" s="16"/>
      <c r="O113" s="17"/>
      <c r="P113" s="237"/>
      <c r="Q113" s="237"/>
      <c r="R113" s="237"/>
      <c r="S113" s="237"/>
    </row>
    <row r="114" spans="2:19" ht="15" customHeight="1" thickBot="1">
      <c r="B114" s="295"/>
      <c r="C114" s="161"/>
      <c r="D114" s="239"/>
      <c r="F114" s="319"/>
      <c r="G114" s="320"/>
      <c r="H114" s="38"/>
      <c r="I114" s="38"/>
      <c r="J114" s="38"/>
      <c r="K114" s="38"/>
      <c r="L114" s="302"/>
      <c r="M114" s="302"/>
      <c r="N114" s="321"/>
    </row>
    <row r="115" spans="2:19" ht="17.45" customHeight="1" thickBot="1">
      <c r="B115" s="295"/>
      <c r="C115" s="161"/>
      <c r="D115" s="239"/>
      <c r="F115" s="382" t="s">
        <v>27</v>
      </c>
      <c r="G115" s="382"/>
      <c r="H115" s="382"/>
      <c r="I115" s="382"/>
      <c r="J115" s="382"/>
      <c r="K115" s="382"/>
      <c r="L115" s="382"/>
      <c r="M115" s="382"/>
      <c r="N115" s="382"/>
      <c r="P115" s="62"/>
      <c r="Q115" s="63"/>
      <c r="R115" s="63"/>
      <c r="S115" s="64"/>
    </row>
    <row r="116" spans="2:19" ht="18" customHeight="1">
      <c r="B116" s="295"/>
      <c r="C116" s="162"/>
      <c r="D116" s="267"/>
      <c r="F116" s="405"/>
      <c r="G116" s="405"/>
      <c r="H116" s="404"/>
      <c r="I116" s="404"/>
      <c r="J116" s="322"/>
      <c r="K116" s="323"/>
      <c r="L116" s="323"/>
      <c r="M116" s="416"/>
      <c r="N116" s="416"/>
      <c r="P116" s="417">
        <f>SUM(S102,L108,M127:N127, S86)</f>
        <v>0</v>
      </c>
      <c r="Q116" s="418"/>
      <c r="R116" s="418"/>
      <c r="S116" s="419"/>
    </row>
    <row r="117" spans="2:19" s="187" customFormat="1" ht="21.95" customHeight="1" thickBot="1">
      <c r="B117" s="295"/>
      <c r="C117" s="162"/>
      <c r="D117" s="263"/>
      <c r="F117" s="383"/>
      <c r="G117" s="383"/>
      <c r="H117" s="386" t="str">
        <f>IF(OR(F117="",ISNUMBER(F117)),"",VLOOKUP(F117,'Product &amp; Price List'!#REF!,2,FALSE))</f>
        <v/>
      </c>
      <c r="I117" s="386"/>
      <c r="J117" s="317"/>
      <c r="K117" s="318"/>
      <c r="L117" s="324" t="str">
        <f>IF(OR(F117="",ISNUMBER(F117)),"",VLOOKUP(F117,'Product &amp; Price List'!#REF!,3,FALSE))</f>
        <v/>
      </c>
      <c r="M117" s="385"/>
      <c r="N117" s="385"/>
      <c r="P117" s="420"/>
      <c r="Q117" s="421"/>
      <c r="R117" s="421"/>
      <c r="S117" s="422"/>
    </row>
    <row r="118" spans="2:19" s="187" customFormat="1" ht="21.95" customHeight="1">
      <c r="B118" s="295"/>
      <c r="C118" s="162"/>
      <c r="D118" s="242"/>
      <c r="F118" s="383"/>
      <c r="G118" s="383"/>
      <c r="H118" s="386" t="str">
        <f>IF(OR(F118="",ISNUMBER(F118)),"",VLOOKUP(F118,'Product &amp; Price List'!#REF!,2,FALSE))</f>
        <v/>
      </c>
      <c r="I118" s="386"/>
      <c r="J118" s="317"/>
      <c r="K118" s="318"/>
      <c r="L118" s="324" t="str">
        <f>IF(OR(F118="",ISNUMBER(F118)),"",VLOOKUP(F118,'Product &amp; Price List'!#REF!,3,FALSE))</f>
        <v/>
      </c>
      <c r="M118" s="385"/>
      <c r="N118" s="385"/>
      <c r="P118" s="407" t="s">
        <v>56</v>
      </c>
      <c r="Q118" s="408"/>
      <c r="R118" s="408"/>
      <c r="S118" s="409"/>
    </row>
    <row r="119" spans="2:19" s="187" customFormat="1" ht="21.95" customHeight="1">
      <c r="B119" s="295"/>
      <c r="C119" s="162"/>
      <c r="D119" s="242"/>
      <c r="F119" s="383"/>
      <c r="G119" s="383"/>
      <c r="H119" s="386" t="str">
        <f>IF(OR(F119="",ISNUMBER(F119)),"",VLOOKUP(F119,'Product &amp; Price List'!#REF!,2,FALSE))</f>
        <v/>
      </c>
      <c r="I119" s="386"/>
      <c r="J119" s="317"/>
      <c r="K119" s="318"/>
      <c r="L119" s="324" t="str">
        <f>IF(OR(F119="",ISNUMBER(F119)),"",VLOOKUP(F119,'Product &amp; Price List'!#REF!,3,FALSE))</f>
        <v/>
      </c>
      <c r="M119" s="385"/>
      <c r="N119" s="385"/>
      <c r="P119" s="410"/>
      <c r="Q119" s="411"/>
      <c r="R119" s="411"/>
      <c r="S119" s="412"/>
    </row>
    <row r="120" spans="2:19" s="187" customFormat="1" ht="21.95" customHeight="1">
      <c r="B120" s="295"/>
      <c r="C120" s="162"/>
      <c r="D120" s="242"/>
      <c r="F120" s="383"/>
      <c r="G120" s="383"/>
      <c r="H120" s="386" t="str">
        <f>IF(OR(F120="",ISNUMBER(F120)),"",VLOOKUP(F120,'Product &amp; Price List'!#REF!,2,FALSE))</f>
        <v/>
      </c>
      <c r="I120" s="386"/>
      <c r="J120" s="317"/>
      <c r="K120" s="318"/>
      <c r="L120" s="324" t="str">
        <f>IF(OR(F120="",ISNUMBER(F120)),"",VLOOKUP(F120,'Product &amp; Price List'!#REF!,3,FALSE))</f>
        <v/>
      </c>
      <c r="M120" s="385"/>
      <c r="N120" s="385"/>
      <c r="P120" s="410"/>
      <c r="Q120" s="411"/>
      <c r="R120" s="411"/>
      <c r="S120" s="412"/>
    </row>
    <row r="121" spans="2:19" s="187" customFormat="1" ht="21.95" customHeight="1" thickBot="1">
      <c r="B121" s="295"/>
      <c r="C121" s="162"/>
      <c r="D121" s="242"/>
      <c r="F121" s="383"/>
      <c r="G121" s="383"/>
      <c r="H121" s="386" t="str">
        <f>IF(OR(F121="",ISNUMBER(F121)),"",VLOOKUP(F121,'Product &amp; Price List'!#REF!,2,FALSE))</f>
        <v/>
      </c>
      <c r="I121" s="386"/>
      <c r="J121" s="317"/>
      <c r="K121" s="318"/>
      <c r="L121" s="324" t="str">
        <f>IF(OR(F121="",ISNUMBER(F121)),"",VLOOKUP(F121,'Product &amp; Price List'!#REF!,3,FALSE))</f>
        <v/>
      </c>
      <c r="M121" s="385"/>
      <c r="N121" s="385"/>
      <c r="P121" s="413"/>
      <c r="Q121" s="414"/>
      <c r="R121" s="414"/>
      <c r="S121" s="415"/>
    </row>
    <row r="122" spans="2:19" s="187" customFormat="1" ht="21.95" customHeight="1">
      <c r="B122" s="295"/>
      <c r="C122" s="162"/>
      <c r="D122" s="242"/>
      <c r="F122" s="383"/>
      <c r="G122" s="383"/>
      <c r="H122" s="386" t="str">
        <f>IF(OR(F122="",ISNUMBER(F122)),"",VLOOKUP(F122,'Product &amp; Price List'!#REF!,2,FALSE))</f>
        <v/>
      </c>
      <c r="I122" s="386"/>
      <c r="J122" s="317"/>
      <c r="K122" s="318"/>
      <c r="L122" s="324" t="str">
        <f>IF(OR(F122="",ISNUMBER(F122)),"",VLOOKUP(F122,'Product &amp; Price List'!#REF!,3,FALSE))</f>
        <v/>
      </c>
      <c r="M122" s="385"/>
      <c r="N122" s="385"/>
      <c r="P122" s="390" t="s">
        <v>57</v>
      </c>
      <c r="Q122" s="391"/>
      <c r="R122" s="391"/>
      <c r="S122" s="392"/>
    </row>
    <row r="123" spans="2:19" s="187" customFormat="1" ht="21.95" customHeight="1">
      <c r="B123" s="295"/>
      <c r="C123" s="162"/>
      <c r="D123" s="242"/>
      <c r="F123" s="383"/>
      <c r="G123" s="383"/>
      <c r="H123" s="386" t="str">
        <f>IF(OR(F123="",ISNUMBER(F123)),"",VLOOKUP(F123,'Product &amp; Price List'!#REF!,2,FALSE))</f>
        <v/>
      </c>
      <c r="I123" s="386"/>
      <c r="J123" s="317"/>
      <c r="K123" s="318"/>
      <c r="L123" s="324" t="str">
        <f>IF(OR(F123="",ISNUMBER(F123)),"",VLOOKUP(F123,'Product &amp; Price List'!#REF!,3,FALSE))</f>
        <v/>
      </c>
      <c r="M123" s="385"/>
      <c r="N123" s="385"/>
      <c r="P123" s="393"/>
      <c r="Q123" s="394"/>
      <c r="R123" s="394"/>
      <c r="S123" s="395"/>
    </row>
    <row r="124" spans="2:19" s="187" customFormat="1" ht="21.95" customHeight="1">
      <c r="B124" s="295"/>
      <c r="C124" s="162"/>
      <c r="D124" s="267"/>
      <c r="F124" s="383"/>
      <c r="G124" s="383"/>
      <c r="H124" s="386" t="str">
        <f>IF(OR(F124="",ISNUMBER(F124)),"",VLOOKUP(F124,'Product &amp; Price List'!#REF!,2,FALSE))</f>
        <v/>
      </c>
      <c r="I124" s="386"/>
      <c r="J124" s="317"/>
      <c r="K124" s="318"/>
      <c r="L124" s="324" t="str">
        <f>IF(OR(F124="",ISNUMBER(F124)),"",VLOOKUP(F124,'Product &amp; Price List'!#REF!,3,FALSE))</f>
        <v/>
      </c>
      <c r="M124" s="385"/>
      <c r="N124" s="385"/>
      <c r="P124" s="393"/>
      <c r="Q124" s="394"/>
      <c r="R124" s="394"/>
      <c r="S124" s="395"/>
    </row>
    <row r="125" spans="2:19" s="187" customFormat="1" ht="21.95" customHeight="1">
      <c r="B125" s="295"/>
      <c r="C125" s="162"/>
      <c r="D125" s="263"/>
      <c r="F125" s="383"/>
      <c r="G125" s="383"/>
      <c r="H125" s="386" t="str">
        <f>IF(OR(F125="",ISNUMBER(F125)),"",VLOOKUP(F125,'Product &amp; Price List'!#REF!,2,FALSE))</f>
        <v/>
      </c>
      <c r="I125" s="386"/>
      <c r="J125" s="317"/>
      <c r="K125" s="318"/>
      <c r="L125" s="324" t="str">
        <f>IF(OR(F125="",ISNUMBER(F125)),"",VLOOKUP(F125,'Product &amp; Price List'!#REF!,3,FALSE))</f>
        <v/>
      </c>
      <c r="M125" s="385"/>
      <c r="N125" s="385"/>
      <c r="P125" s="393"/>
      <c r="Q125" s="394"/>
      <c r="R125" s="394"/>
      <c r="S125" s="395"/>
    </row>
    <row r="126" spans="2:19" s="187" customFormat="1" ht="21.95" customHeight="1">
      <c r="B126" s="295"/>
      <c r="C126" s="162"/>
      <c r="D126" s="242"/>
      <c r="F126" s="383"/>
      <c r="G126" s="383"/>
      <c r="H126" s="386" t="str">
        <f>IF(OR(F126="",ISNUMBER(F126)),"",VLOOKUP(F126,'Product &amp; Price List'!#REF!,2,FALSE))</f>
        <v/>
      </c>
      <c r="I126" s="386"/>
      <c r="J126" s="317"/>
      <c r="K126" s="318"/>
      <c r="L126" s="324" t="str">
        <f>IF(OR(F126="",ISNUMBER(F126)),"",VLOOKUP(F126,'Product &amp; Price List'!#REF!,3,FALSE))</f>
        <v/>
      </c>
      <c r="M126" s="385"/>
      <c r="N126" s="385"/>
      <c r="P126" s="393"/>
      <c r="Q126" s="394"/>
      <c r="R126" s="394"/>
      <c r="S126" s="395"/>
    </row>
    <row r="127" spans="2:19" ht="43.5" customHeight="1">
      <c r="B127" s="295"/>
      <c r="C127" s="162"/>
      <c r="D127" s="242"/>
      <c r="F127" s="457"/>
      <c r="G127" s="458"/>
      <c r="H127" s="458"/>
      <c r="I127" s="458"/>
      <c r="J127" s="458"/>
      <c r="K127" s="458"/>
      <c r="L127" s="325"/>
      <c r="M127" s="456"/>
      <c r="N127" s="456"/>
      <c r="P127" s="393"/>
      <c r="Q127" s="394"/>
      <c r="R127" s="394"/>
      <c r="S127" s="395"/>
    </row>
    <row r="128" spans="2:19" ht="17.100000000000001" customHeight="1" thickBot="1">
      <c r="B128" s="295"/>
      <c r="C128" s="162"/>
      <c r="D128" s="267"/>
      <c r="G128" s="26"/>
      <c r="L128" s="248"/>
      <c r="M128" s="248"/>
      <c r="N128" s="248"/>
      <c r="O128" s="248"/>
      <c r="P128" s="396"/>
      <c r="Q128" s="397"/>
      <c r="R128" s="397"/>
      <c r="S128" s="398"/>
    </row>
    <row r="129" spans="2:19" ht="15" customHeight="1">
      <c r="B129" s="295"/>
      <c r="C129" s="162"/>
      <c r="D129" s="263"/>
      <c r="F129" s="30"/>
      <c r="R129" s="36"/>
      <c r="S129" s="33"/>
    </row>
    <row r="130" spans="2:19" ht="15" customHeight="1">
      <c r="B130" s="295"/>
      <c r="C130" s="162"/>
      <c r="D130" s="242"/>
      <c r="F130" s="30"/>
      <c r="R130" s="36"/>
      <c r="S130" s="33"/>
    </row>
    <row r="131" spans="2:19" ht="15" customHeight="1">
      <c r="B131" s="295"/>
      <c r="C131" s="162"/>
      <c r="D131" s="242"/>
      <c r="F131" s="30"/>
      <c r="R131" s="36"/>
      <c r="S131" s="33"/>
    </row>
    <row r="132" spans="2:19" ht="15" customHeight="1">
      <c r="B132" s="295"/>
      <c r="C132" s="161"/>
      <c r="D132" s="242"/>
      <c r="F132" s="30"/>
      <c r="G132" s="232"/>
      <c r="H132" s="204"/>
      <c r="I132" s="204"/>
      <c r="J132" s="197"/>
      <c r="K132" s="206"/>
      <c r="L132" s="206"/>
      <c r="M132" s="206"/>
      <c r="N132" s="207"/>
      <c r="O132" s="205"/>
      <c r="P132" s="205"/>
      <c r="Q132" s="205"/>
      <c r="R132" s="36"/>
      <c r="S132" s="33"/>
    </row>
    <row r="133" spans="2:19" ht="15" customHeight="1">
      <c r="B133" s="295"/>
      <c r="C133" s="161"/>
      <c r="D133" s="242"/>
      <c r="F133" s="302"/>
      <c r="G133" s="303"/>
      <c r="H133" s="304"/>
      <c r="I133" s="304"/>
      <c r="J133" s="305"/>
      <c r="K133" s="306"/>
      <c r="L133" s="306"/>
      <c r="M133" s="306"/>
      <c r="N133" s="298"/>
      <c r="O133" s="299"/>
      <c r="P133" s="299"/>
      <c r="Q133" s="299"/>
      <c r="R133" s="307"/>
      <c r="S133" s="33"/>
    </row>
    <row r="134" spans="2:19" ht="21.6" customHeight="1">
      <c r="B134" s="295"/>
      <c r="C134" s="162"/>
      <c r="D134" s="242"/>
      <c r="F134" s="302"/>
      <c r="G134" s="452"/>
      <c r="H134" s="452"/>
      <c r="I134" s="452"/>
      <c r="J134" s="452"/>
      <c r="K134" s="452"/>
      <c r="L134" s="452"/>
      <c r="M134" s="452"/>
      <c r="N134" s="452"/>
      <c r="O134" s="452"/>
      <c r="P134" s="452"/>
      <c r="Q134" s="452"/>
      <c r="R134" s="307"/>
      <c r="S134" s="33"/>
    </row>
    <row r="135" spans="2:19" ht="15" customHeight="1">
      <c r="B135" s="295"/>
      <c r="C135" s="162"/>
      <c r="D135" s="242"/>
      <c r="F135" s="302"/>
      <c r="G135" s="38"/>
      <c r="H135" s="38"/>
      <c r="I135" s="38"/>
      <c r="J135" s="38"/>
      <c r="K135" s="38"/>
      <c r="L135" s="38"/>
      <c r="M135" s="38"/>
      <c r="N135" s="298"/>
      <c r="O135" s="299"/>
      <c r="P135" s="299"/>
      <c r="Q135" s="302"/>
      <c r="R135" s="307"/>
      <c r="S135" s="33"/>
    </row>
    <row r="136" spans="2:19" ht="15" customHeight="1">
      <c r="B136" s="295"/>
      <c r="C136" s="161"/>
      <c r="D136" s="267"/>
      <c r="F136" s="302"/>
      <c r="G136" s="300"/>
      <c r="H136" s="300"/>
      <c r="I136" s="300"/>
      <c r="J136" s="300"/>
      <c r="K136" s="300"/>
      <c r="L136" s="300"/>
      <c r="M136" s="300"/>
      <c r="N136" s="301"/>
      <c r="O136" s="193"/>
      <c r="P136" s="193"/>
      <c r="Q136" s="302"/>
      <c r="R136" s="307"/>
      <c r="S136" s="33"/>
    </row>
    <row r="137" spans="2:19" ht="15" customHeight="1">
      <c r="B137" s="295"/>
      <c r="C137" s="161"/>
      <c r="D137" s="263"/>
      <c r="F137" s="302"/>
      <c r="G137" s="308"/>
      <c r="H137" s="436"/>
      <c r="I137" s="436"/>
      <c r="J137" s="436"/>
      <c r="K137" s="436"/>
      <c r="L137" s="436"/>
      <c r="M137" s="436"/>
      <c r="N137" s="436"/>
      <c r="O137" s="436"/>
      <c r="P137" s="226"/>
      <c r="Q137" s="302"/>
      <c r="R137" s="307"/>
      <c r="S137" s="33"/>
    </row>
    <row r="138" spans="2:19" ht="15" customHeight="1">
      <c r="B138" s="295"/>
      <c r="C138" s="161"/>
      <c r="D138" s="242"/>
      <c r="F138" s="302"/>
      <c r="G138" s="300"/>
      <c r="H138" s="300"/>
      <c r="I138" s="300"/>
      <c r="J138" s="300"/>
      <c r="K138" s="300"/>
      <c r="L138" s="300"/>
      <c r="M138" s="300"/>
      <c r="N138" s="300"/>
      <c r="O138" s="300"/>
      <c r="P138" s="300"/>
      <c r="Q138" s="302"/>
      <c r="R138" s="307"/>
      <c r="S138" s="33"/>
    </row>
    <row r="139" spans="2:19" ht="15" customHeight="1">
      <c r="B139" s="295"/>
      <c r="C139" s="161"/>
      <c r="D139" s="242"/>
      <c r="F139" s="302"/>
      <c r="G139" s="309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307"/>
      <c r="S139" s="33"/>
    </row>
    <row r="140" spans="2:19" ht="15" customHeight="1">
      <c r="B140" s="295"/>
      <c r="C140" s="162"/>
      <c r="D140" s="267"/>
      <c r="F140" s="208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08"/>
      <c r="R140" s="310"/>
      <c r="S140" s="33"/>
    </row>
    <row r="141" spans="2:19" ht="15" customHeight="1">
      <c r="B141" s="295"/>
      <c r="C141" s="162"/>
      <c r="D141" s="263"/>
      <c r="F141" s="208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08"/>
      <c r="R141" s="310"/>
      <c r="S141" s="33"/>
    </row>
    <row r="142" spans="2:19" ht="24.95" customHeight="1">
      <c r="B142" s="295"/>
      <c r="C142" s="161"/>
      <c r="D142" s="242"/>
      <c r="F142" s="208"/>
      <c r="G142" s="291"/>
      <c r="H142" s="451"/>
      <c r="I142" s="451"/>
      <c r="J142" s="451"/>
      <c r="K142" s="451"/>
      <c r="L142" s="451"/>
      <c r="M142" s="451"/>
      <c r="N142" s="451"/>
      <c r="O142" s="451"/>
      <c r="P142" s="227"/>
      <c r="Q142" s="208"/>
      <c r="R142" s="310"/>
      <c r="S142" s="33"/>
    </row>
    <row r="143" spans="2:19" ht="24.95" customHeight="1">
      <c r="B143" s="295"/>
      <c r="C143" s="161"/>
      <c r="D143" s="242"/>
      <c r="F143" s="208"/>
      <c r="G143" s="291"/>
      <c r="H143" s="451"/>
      <c r="I143" s="451"/>
      <c r="J143" s="451"/>
      <c r="K143" s="451"/>
      <c r="L143" s="451"/>
      <c r="M143" s="451"/>
      <c r="N143" s="451"/>
      <c r="O143" s="451"/>
      <c r="P143" s="227"/>
      <c r="Q143" s="208"/>
      <c r="R143" s="310"/>
      <c r="S143" s="33"/>
    </row>
    <row r="144" spans="2:19" ht="24.95" customHeight="1">
      <c r="B144" s="295"/>
      <c r="C144" s="161"/>
      <c r="D144" s="267"/>
      <c r="F144" s="208"/>
      <c r="G144" s="291"/>
      <c r="H144" s="311"/>
      <c r="I144" s="203"/>
      <c r="J144" s="203"/>
      <c r="K144" s="203"/>
      <c r="L144" s="203"/>
      <c r="M144" s="203"/>
      <c r="N144" s="203"/>
      <c r="O144" s="203"/>
      <c r="P144" s="203"/>
      <c r="Q144" s="208"/>
      <c r="R144" s="310"/>
      <c r="S144" s="33"/>
    </row>
    <row r="145" spans="2:19" ht="24.95" customHeight="1">
      <c r="B145" s="295"/>
      <c r="C145" s="161"/>
      <c r="D145" s="263"/>
      <c r="F145" s="208"/>
      <c r="G145" s="455"/>
      <c r="H145" s="455"/>
      <c r="I145" s="455"/>
      <c r="J145" s="455"/>
      <c r="K145" s="455"/>
      <c r="L145" s="455"/>
      <c r="M145" s="455"/>
      <c r="N145" s="198"/>
      <c r="O145" s="198"/>
      <c r="P145" s="222"/>
      <c r="Q145" s="208"/>
      <c r="R145" s="310"/>
      <c r="S145" s="33"/>
    </row>
    <row r="146" spans="2:19" ht="24.95" customHeight="1">
      <c r="B146" s="295"/>
      <c r="C146" s="162"/>
      <c r="D146" s="242"/>
      <c r="F146" s="208"/>
      <c r="G146" s="203"/>
      <c r="H146" s="203"/>
      <c r="I146" s="202"/>
      <c r="J146" s="291"/>
      <c r="K146" s="218"/>
      <c r="L146" s="202"/>
      <c r="M146" s="291"/>
      <c r="N146" s="218"/>
      <c r="O146" s="203"/>
      <c r="P146" s="203"/>
      <c r="Q146" s="208"/>
      <c r="R146" s="310"/>
      <c r="S146" s="33"/>
    </row>
    <row r="147" spans="2:19" ht="24.95" customHeight="1">
      <c r="B147" s="295"/>
      <c r="C147" s="162"/>
      <c r="D147" s="242"/>
      <c r="F147" s="208"/>
      <c r="G147" s="453"/>
      <c r="H147" s="453"/>
      <c r="I147" s="454"/>
      <c r="J147" s="454"/>
      <c r="K147" s="454"/>
      <c r="L147" s="454"/>
      <c r="M147" s="454"/>
      <c r="N147" s="454"/>
      <c r="O147" s="454"/>
      <c r="P147" s="228"/>
      <c r="Q147" s="208"/>
      <c r="R147" s="310"/>
      <c r="S147" s="33"/>
    </row>
    <row r="148" spans="2:19" ht="24.95" customHeight="1">
      <c r="B148" s="295"/>
      <c r="C148" s="161"/>
      <c r="D148" s="242"/>
      <c r="F148" s="208"/>
      <c r="G148" s="453"/>
      <c r="H148" s="453"/>
      <c r="I148" s="454"/>
      <c r="J148" s="454"/>
      <c r="K148" s="454"/>
      <c r="L148" s="454"/>
      <c r="M148" s="454"/>
      <c r="N148" s="454"/>
      <c r="O148" s="454"/>
      <c r="P148" s="229"/>
      <c r="Q148" s="208"/>
      <c r="R148" s="310"/>
      <c r="S148" s="33"/>
    </row>
    <row r="149" spans="2:19" ht="24.95" customHeight="1">
      <c r="B149" s="295"/>
      <c r="C149" s="161"/>
      <c r="D149" s="242"/>
      <c r="F149" s="208"/>
      <c r="G149" s="453"/>
      <c r="H149" s="453"/>
      <c r="I149" s="454"/>
      <c r="J149" s="454"/>
      <c r="K149" s="454"/>
      <c r="L149" s="454"/>
      <c r="M149" s="454"/>
      <c r="N149" s="454"/>
      <c r="O149" s="454"/>
      <c r="P149" s="228"/>
      <c r="Q149" s="312"/>
      <c r="R149" s="310"/>
      <c r="S149" s="33"/>
    </row>
    <row r="150" spans="2:19" ht="24.95" customHeight="1">
      <c r="B150" s="295"/>
      <c r="C150" s="161"/>
      <c r="D150" s="242"/>
      <c r="F150" s="208"/>
      <c r="G150" s="225"/>
      <c r="H150" s="212"/>
      <c r="I150" s="434"/>
      <c r="J150" s="434"/>
      <c r="K150" s="216"/>
      <c r="L150" s="203"/>
      <c r="M150" s="203"/>
      <c r="N150" s="203"/>
      <c r="O150" s="221"/>
      <c r="P150" s="221"/>
      <c r="Q150" s="313"/>
      <c r="R150" s="310"/>
      <c r="S150" s="33"/>
    </row>
    <row r="151" spans="2:19" ht="24.95" customHeight="1">
      <c r="B151" s="295"/>
      <c r="C151" s="162"/>
      <c r="D151" s="242"/>
      <c r="F151" s="208"/>
      <c r="G151" s="225"/>
      <c r="H151" s="225"/>
      <c r="I151" s="212"/>
      <c r="J151" s="218"/>
      <c r="K151" s="214"/>
      <c r="L151" s="203"/>
      <c r="M151" s="203"/>
      <c r="N151" s="203"/>
      <c r="O151" s="221"/>
      <c r="P151" s="221"/>
      <c r="Q151" s="313"/>
      <c r="R151" s="310"/>
      <c r="S151" s="33"/>
    </row>
    <row r="152" spans="2:19" ht="24.95" customHeight="1">
      <c r="B152" s="295"/>
      <c r="C152" s="161"/>
      <c r="D152" s="242"/>
      <c r="F152" s="208"/>
      <c r="G152" s="314"/>
      <c r="H152" s="435"/>
      <c r="I152" s="435"/>
      <c r="J152" s="435"/>
      <c r="K152" s="435"/>
      <c r="L152" s="435"/>
      <c r="M152" s="435"/>
      <c r="N152" s="435"/>
      <c r="O152" s="435"/>
      <c r="P152" s="223"/>
      <c r="Q152" s="313"/>
      <c r="R152" s="310"/>
      <c r="S152" s="33"/>
    </row>
    <row r="153" spans="2:19" ht="24.95" customHeight="1">
      <c r="B153" s="295"/>
      <c r="C153" s="161"/>
      <c r="D153" s="267"/>
      <c r="F153" s="208"/>
      <c r="G153" s="291"/>
      <c r="H153" s="451"/>
      <c r="I153" s="451"/>
      <c r="J153" s="451"/>
      <c r="K153" s="451"/>
      <c r="L153" s="451"/>
      <c r="M153" s="451"/>
      <c r="N153" s="451"/>
      <c r="O153" s="451"/>
      <c r="P153" s="230"/>
      <c r="Q153" s="313"/>
      <c r="R153" s="310"/>
      <c r="S153" s="33"/>
    </row>
    <row r="154" spans="2:19" ht="24.95" customHeight="1">
      <c r="B154" s="295"/>
      <c r="C154" s="161"/>
      <c r="D154" s="263"/>
      <c r="F154" s="208"/>
      <c r="G154" s="291"/>
      <c r="H154" s="451"/>
      <c r="I154" s="451"/>
      <c r="J154" s="451"/>
      <c r="K154" s="451"/>
      <c r="L154" s="451"/>
      <c r="M154" s="451"/>
      <c r="N154" s="451"/>
      <c r="O154" s="451"/>
      <c r="P154" s="230"/>
      <c r="Q154" s="313"/>
      <c r="R154" s="310"/>
      <c r="S154" s="33"/>
    </row>
    <row r="155" spans="2:19" ht="24.95" customHeight="1">
      <c r="B155" s="295"/>
      <c r="C155" s="161"/>
      <c r="D155" s="242"/>
      <c r="F155" s="208"/>
      <c r="G155" s="291"/>
      <c r="H155" s="451"/>
      <c r="I155" s="451"/>
      <c r="J155" s="451"/>
      <c r="K155" s="451"/>
      <c r="L155" s="451"/>
      <c r="M155" s="451"/>
      <c r="N155" s="451"/>
      <c r="O155" s="451"/>
      <c r="P155" s="230"/>
      <c r="Q155" s="313"/>
      <c r="R155" s="310"/>
      <c r="S155" s="33"/>
    </row>
    <row r="156" spans="2:19" ht="24.95" customHeight="1">
      <c r="B156" s="295"/>
      <c r="C156" s="162"/>
      <c r="D156" s="267"/>
      <c r="F156" s="208"/>
      <c r="G156" s="210"/>
      <c r="H156" s="210"/>
      <c r="I156" s="211"/>
      <c r="J156" s="211"/>
      <c r="K156" s="211"/>
      <c r="L156" s="211"/>
      <c r="M156" s="213"/>
      <c r="N156" s="213"/>
      <c r="O156" s="203"/>
      <c r="P156" s="203"/>
      <c r="Q156" s="313"/>
      <c r="R156" s="310"/>
      <c r="S156" s="33"/>
    </row>
    <row r="157" spans="2:19" ht="24.95" customHeight="1">
      <c r="B157" s="295"/>
      <c r="C157" s="162"/>
      <c r="D157" s="267"/>
      <c r="F157" s="208"/>
      <c r="G157" s="291"/>
      <c r="H157" s="451"/>
      <c r="I157" s="451"/>
      <c r="J157" s="451"/>
      <c r="K157" s="451"/>
      <c r="L157" s="451"/>
      <c r="M157" s="451"/>
      <c r="N157" s="451"/>
      <c r="O157" s="451"/>
      <c r="P157" s="230"/>
      <c r="Q157" s="313"/>
      <c r="R157" s="310"/>
      <c r="S157" s="33"/>
    </row>
    <row r="158" spans="2:19" ht="24.95" customHeight="1">
      <c r="B158" s="295"/>
      <c r="C158" s="162"/>
      <c r="D158" s="263"/>
      <c r="F158" s="208"/>
      <c r="G158" s="291"/>
      <c r="H158" s="451"/>
      <c r="I158" s="451"/>
      <c r="J158" s="451"/>
      <c r="K158" s="451"/>
      <c r="L158" s="451"/>
      <c r="M158" s="451"/>
      <c r="N158" s="451"/>
      <c r="O158" s="451"/>
      <c r="P158" s="230"/>
      <c r="Q158" s="313"/>
      <c r="R158" s="310"/>
      <c r="S158" s="33"/>
    </row>
    <row r="159" spans="2:19" ht="24.95" customHeight="1">
      <c r="B159" s="295"/>
      <c r="C159" s="162"/>
      <c r="D159" s="242"/>
      <c r="F159" s="208"/>
      <c r="G159" s="291"/>
      <c r="H159" s="451"/>
      <c r="I159" s="451"/>
      <c r="J159" s="451"/>
      <c r="K159" s="451"/>
      <c r="L159" s="451"/>
      <c r="M159" s="451"/>
      <c r="N159" s="451"/>
      <c r="O159" s="451"/>
      <c r="P159" s="230"/>
      <c r="Q159" s="313"/>
      <c r="R159" s="310"/>
      <c r="S159" s="33"/>
    </row>
    <row r="160" spans="2:19" ht="24.95" customHeight="1">
      <c r="B160" s="295"/>
      <c r="C160" s="162"/>
      <c r="D160" s="242"/>
      <c r="F160" s="208"/>
      <c r="G160" s="210"/>
      <c r="H160" s="210"/>
      <c r="I160" s="211"/>
      <c r="J160" s="211"/>
      <c r="K160" s="211"/>
      <c r="L160" s="211"/>
      <c r="M160" s="213"/>
      <c r="N160" s="213"/>
      <c r="O160" s="215"/>
      <c r="P160" s="215"/>
      <c r="Q160" s="313"/>
      <c r="R160" s="310"/>
      <c r="S160" s="33"/>
    </row>
    <row r="161" spans="2:19" ht="24.95" customHeight="1">
      <c r="B161" s="295"/>
      <c r="C161" s="162"/>
      <c r="D161" s="242"/>
      <c r="F161" s="208"/>
      <c r="G161" s="291"/>
      <c r="H161" s="451"/>
      <c r="I161" s="451"/>
      <c r="J161" s="451"/>
      <c r="K161" s="451"/>
      <c r="L161" s="451"/>
      <c r="M161" s="451"/>
      <c r="N161" s="451"/>
      <c r="O161" s="451"/>
      <c r="P161" s="230"/>
      <c r="Q161" s="313"/>
      <c r="R161" s="310"/>
      <c r="S161" s="33"/>
    </row>
    <row r="162" spans="2:19" ht="24.95" customHeight="1">
      <c r="B162" s="295"/>
      <c r="C162" s="162"/>
      <c r="D162" s="242"/>
      <c r="F162" s="208"/>
      <c r="G162" s="291"/>
      <c r="H162" s="451"/>
      <c r="I162" s="451"/>
      <c r="J162" s="451"/>
      <c r="K162" s="451"/>
      <c r="L162" s="451"/>
      <c r="M162" s="451"/>
      <c r="N162" s="451"/>
      <c r="O162" s="451"/>
      <c r="P162" s="230"/>
      <c r="Q162" s="313"/>
      <c r="R162" s="310"/>
      <c r="S162" s="33"/>
    </row>
    <row r="163" spans="2:19" ht="24.95" customHeight="1">
      <c r="B163" s="295"/>
      <c r="C163" s="162"/>
      <c r="D163" s="242"/>
      <c r="F163" s="208"/>
      <c r="G163" s="291"/>
      <c r="H163" s="451"/>
      <c r="I163" s="451"/>
      <c r="J163" s="451"/>
      <c r="K163" s="451"/>
      <c r="L163" s="451"/>
      <c r="M163" s="451"/>
      <c r="N163" s="451"/>
      <c r="O163" s="451"/>
      <c r="P163" s="230"/>
      <c r="Q163" s="313"/>
      <c r="R163" s="310"/>
      <c r="S163" s="33"/>
    </row>
    <row r="164" spans="2:19" ht="15" customHeight="1">
      <c r="B164" s="295"/>
      <c r="C164" s="162"/>
      <c r="D164" s="242"/>
      <c r="F164" s="208"/>
      <c r="G164" s="210"/>
      <c r="H164" s="210"/>
      <c r="I164" s="210"/>
      <c r="J164" s="210"/>
      <c r="K164" s="210"/>
      <c r="L164" s="210"/>
      <c r="M164" s="210"/>
      <c r="N164" s="215"/>
      <c r="O164" s="215"/>
      <c r="P164" s="215"/>
      <c r="Q164" s="313"/>
      <c r="R164" s="310"/>
      <c r="S164" s="33"/>
    </row>
    <row r="165" spans="2:19" ht="15" customHeight="1">
      <c r="B165" s="295"/>
      <c r="C165" s="162"/>
      <c r="D165" s="239"/>
      <c r="F165" s="208"/>
      <c r="G165" s="210"/>
      <c r="H165" s="210"/>
      <c r="I165" s="210"/>
      <c r="J165" s="210"/>
      <c r="K165" s="210"/>
      <c r="L165" s="210"/>
      <c r="M165" s="210"/>
      <c r="N165" s="215"/>
      <c r="O165" s="215"/>
      <c r="P165" s="215"/>
      <c r="Q165" s="313"/>
      <c r="R165" s="310"/>
      <c r="S165" s="33"/>
    </row>
    <row r="166" spans="2:19" ht="15" customHeight="1">
      <c r="B166" s="295"/>
      <c r="C166" s="162"/>
      <c r="D166" s="239"/>
      <c r="F166" s="208"/>
      <c r="G166" s="309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310"/>
      <c r="S166" s="33"/>
    </row>
    <row r="167" spans="2:19" ht="15" customHeight="1">
      <c r="B167" s="295"/>
      <c r="C167" s="162"/>
      <c r="D167" s="239"/>
      <c r="F167" s="208"/>
      <c r="G167" s="210"/>
      <c r="H167" s="210"/>
      <c r="I167" s="210"/>
      <c r="J167" s="210"/>
      <c r="K167" s="210"/>
      <c r="L167" s="210"/>
      <c r="M167" s="210"/>
      <c r="N167" s="209"/>
      <c r="O167" s="203"/>
      <c r="P167" s="203"/>
      <c r="Q167" s="313"/>
      <c r="R167" s="310"/>
      <c r="S167" s="33"/>
    </row>
    <row r="168" spans="2:19" ht="24.95" customHeight="1">
      <c r="B168" s="295"/>
      <c r="C168" s="162"/>
      <c r="D168" s="239"/>
      <c r="F168" s="208"/>
      <c r="G168" s="315"/>
      <c r="H168" s="451"/>
      <c r="I168" s="451"/>
      <c r="J168" s="451"/>
      <c r="K168" s="451"/>
      <c r="L168" s="451"/>
      <c r="M168" s="451"/>
      <c r="N168" s="451"/>
      <c r="O168" s="451"/>
      <c r="P168" s="227"/>
      <c r="Q168" s="313"/>
      <c r="R168" s="310"/>
      <c r="S168" s="33"/>
    </row>
    <row r="169" spans="2:19" ht="24.95" customHeight="1">
      <c r="B169" s="295"/>
      <c r="C169" s="162"/>
      <c r="D169" s="239"/>
      <c r="F169" s="208"/>
      <c r="G169" s="315"/>
      <c r="H169" s="451"/>
      <c r="I169" s="451"/>
      <c r="J169" s="451"/>
      <c r="K169" s="451"/>
      <c r="L169" s="451"/>
      <c r="M169" s="451"/>
      <c r="N169" s="451"/>
      <c r="O169" s="451"/>
      <c r="P169" s="227"/>
      <c r="Q169" s="313"/>
      <c r="R169" s="310"/>
      <c r="S169" s="33"/>
    </row>
    <row r="170" spans="2:19" ht="24.95" customHeight="1">
      <c r="B170" s="295"/>
      <c r="C170" s="162"/>
      <c r="D170" s="239"/>
      <c r="F170" s="208"/>
      <c r="G170" s="315"/>
      <c r="H170" s="434"/>
      <c r="I170" s="434"/>
      <c r="J170" s="434"/>
      <c r="K170" s="216"/>
      <c r="L170" s="216"/>
      <c r="M170" s="216"/>
      <c r="N170" s="216"/>
      <c r="O170" s="216"/>
      <c r="P170" s="216"/>
      <c r="Q170" s="313"/>
      <c r="R170" s="310"/>
      <c r="S170" s="33"/>
    </row>
    <row r="171" spans="2:19" ht="24.95" customHeight="1">
      <c r="B171" s="295"/>
      <c r="C171" s="162"/>
      <c r="D171" s="242"/>
      <c r="F171" s="208"/>
      <c r="G171" s="315"/>
      <c r="H171" s="449"/>
      <c r="I171" s="434"/>
      <c r="J171" s="434"/>
      <c r="K171" s="217"/>
      <c r="L171" s="217"/>
      <c r="M171" s="217"/>
      <c r="N171" s="217"/>
      <c r="O171" s="217"/>
      <c r="P171" s="217"/>
      <c r="Q171" s="313"/>
      <c r="R171" s="310"/>
      <c r="S171" s="33"/>
    </row>
    <row r="172" spans="2:19" ht="15.75" customHeight="1">
      <c r="B172" s="295"/>
      <c r="C172" s="161"/>
      <c r="D172" s="242"/>
      <c r="F172" s="208"/>
      <c r="G172" s="224"/>
      <c r="H172" s="224"/>
      <c r="I172" s="219"/>
      <c r="J172" s="219"/>
      <c r="K172" s="217"/>
      <c r="L172" s="202"/>
      <c r="M172" s="217"/>
      <c r="N172" s="217"/>
      <c r="O172" s="217"/>
      <c r="P172" s="217"/>
      <c r="Q172" s="313"/>
      <c r="R172" s="310"/>
      <c r="S172" s="33"/>
    </row>
    <row r="173" spans="2:19" ht="15.75" customHeight="1">
      <c r="B173" s="295"/>
      <c r="C173" s="161"/>
      <c r="D173" s="242"/>
      <c r="F173" s="208"/>
      <c r="G173" s="208"/>
      <c r="H173" s="208"/>
      <c r="I173" s="217"/>
      <c r="J173" s="217"/>
      <c r="K173" s="217"/>
      <c r="L173" s="208"/>
      <c r="M173" s="217"/>
      <c r="N173" s="217"/>
      <c r="O173" s="217"/>
      <c r="P173" s="217"/>
      <c r="Q173" s="313"/>
      <c r="R173" s="310"/>
      <c r="S173" s="33"/>
    </row>
    <row r="174" spans="2:19" ht="15.75" customHeight="1">
      <c r="B174" s="295"/>
      <c r="C174" s="162"/>
      <c r="D174" s="242"/>
      <c r="F174" s="208"/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50"/>
      <c r="R174" s="310"/>
      <c r="S174" s="33"/>
    </row>
    <row r="175" spans="2:19" ht="15.75" customHeight="1">
      <c r="B175" s="295"/>
      <c r="C175" s="162"/>
      <c r="D175" s="242"/>
      <c r="F175" s="208"/>
      <c r="G175" s="235"/>
      <c r="H175" s="235"/>
      <c r="I175" s="235"/>
      <c r="J175" s="217"/>
      <c r="K175" s="217"/>
      <c r="L175" s="208"/>
      <c r="M175" s="217"/>
      <c r="N175" s="217"/>
      <c r="O175" s="217"/>
      <c r="P175" s="217"/>
      <c r="Q175" s="313"/>
      <c r="R175" s="310"/>
      <c r="S175" s="33"/>
    </row>
    <row r="176" spans="2:19" ht="15.75" customHeight="1">
      <c r="B176" s="295"/>
      <c r="C176" s="161"/>
      <c r="D176" s="242"/>
      <c r="F176" s="208"/>
      <c r="G176" s="224"/>
      <c r="H176" s="235"/>
      <c r="I176" s="235"/>
      <c r="J176" s="217"/>
      <c r="K176" s="217"/>
      <c r="L176" s="208"/>
      <c r="M176" s="217"/>
      <c r="N176" s="217"/>
      <c r="O176" s="217"/>
      <c r="P176" s="217"/>
      <c r="Q176" s="313"/>
      <c r="R176" s="310"/>
      <c r="S176" s="33"/>
    </row>
    <row r="177" spans="2:19" ht="15.75" customHeight="1">
      <c r="B177" s="295"/>
      <c r="C177" s="161"/>
      <c r="D177" s="242"/>
      <c r="F177" s="208"/>
      <c r="G177" s="316"/>
      <c r="H177" s="208"/>
      <c r="I177" s="217"/>
      <c r="J177" s="217"/>
      <c r="K177" s="217"/>
      <c r="L177" s="208"/>
      <c r="M177" s="217"/>
      <c r="N177" s="217"/>
      <c r="O177" s="217"/>
      <c r="P177" s="217"/>
      <c r="Q177" s="313"/>
      <c r="R177" s="310"/>
      <c r="S177" s="33"/>
    </row>
    <row r="178" spans="2:19" ht="15" customHeight="1">
      <c r="B178" s="295"/>
      <c r="C178" s="161"/>
      <c r="D178" s="249"/>
      <c r="F178" s="202"/>
      <c r="G178" s="202"/>
      <c r="H178" s="202"/>
      <c r="I178" s="202"/>
      <c r="J178" s="202"/>
      <c r="K178" s="202"/>
      <c r="L178" s="202"/>
      <c r="M178" s="202"/>
      <c r="N178" s="310"/>
      <c r="O178" s="216"/>
      <c r="P178" s="202"/>
      <c r="Q178" s="202"/>
      <c r="R178" s="202"/>
    </row>
    <row r="179" spans="2:19" ht="15" customHeight="1">
      <c r="B179" s="295"/>
      <c r="C179" s="161"/>
      <c r="D179" s="249"/>
      <c r="F179" s="208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R179" s="310"/>
      <c r="S179" s="33"/>
    </row>
    <row r="180" spans="2:19" ht="15" customHeight="1">
      <c r="B180" s="295"/>
      <c r="C180" s="162"/>
      <c r="D180" s="249"/>
      <c r="F180" s="208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310"/>
      <c r="S180" s="33"/>
    </row>
    <row r="181" spans="2:19" ht="15" customHeight="1">
      <c r="B181" s="295"/>
      <c r="C181" s="162"/>
      <c r="D181" s="242"/>
      <c r="F181" s="30"/>
      <c r="R181" s="36"/>
      <c r="S181" s="33"/>
    </row>
    <row r="182" spans="2:19" ht="15" customHeight="1">
      <c r="B182" s="295"/>
      <c r="C182" s="161"/>
      <c r="D182" s="242"/>
      <c r="F182" s="30"/>
      <c r="R182" s="36"/>
      <c r="S182" s="33"/>
    </row>
    <row r="183" spans="2:19" ht="15" customHeight="1">
      <c r="B183" s="295"/>
      <c r="C183" s="161"/>
      <c r="D183" s="242"/>
      <c r="F183" s="30"/>
      <c r="R183" s="36"/>
      <c r="S183" s="33"/>
    </row>
    <row r="184" spans="2:19">
      <c r="B184" s="295"/>
      <c r="C184" s="161"/>
      <c r="D184" s="242"/>
    </row>
    <row r="185" spans="2:19">
      <c r="B185" s="295"/>
      <c r="C185" s="161"/>
      <c r="D185" s="242"/>
    </row>
    <row r="186" spans="2:19">
      <c r="B186" s="295"/>
      <c r="C186" s="162"/>
      <c r="D186" s="242"/>
    </row>
    <row r="187" spans="2:19">
      <c r="B187" s="295"/>
      <c r="C187" s="162"/>
      <c r="D187" s="267"/>
    </row>
    <row r="188" spans="2:19">
      <c r="B188" s="295"/>
      <c r="C188" s="161"/>
      <c r="D188" s="263"/>
    </row>
    <row r="189" spans="2:19">
      <c r="B189" s="295"/>
      <c r="C189" s="161"/>
      <c r="D189" s="242"/>
    </row>
    <row r="190" spans="2:19">
      <c r="B190" s="295"/>
      <c r="C190" s="161"/>
      <c r="D190" s="242"/>
    </row>
    <row r="191" spans="2:19" s="24" customFormat="1">
      <c r="B191" s="295"/>
      <c r="C191" s="162"/>
      <c r="D191" s="242"/>
    </row>
    <row r="192" spans="2:19" s="187" customFormat="1">
      <c r="B192" s="295"/>
      <c r="C192" s="161"/>
      <c r="D192" s="242"/>
    </row>
    <row r="193" spans="2:4">
      <c r="B193" s="295"/>
      <c r="C193" s="161"/>
      <c r="D193" s="242"/>
    </row>
    <row r="194" spans="2:4">
      <c r="B194" s="295"/>
      <c r="C194" s="290"/>
      <c r="D194" s="238"/>
    </row>
    <row r="195" spans="2:4">
      <c r="B195" s="295"/>
      <c r="C195" s="290"/>
      <c r="D195" s="238"/>
    </row>
    <row r="196" spans="2:4" ht="15.75" thickBot="1">
      <c r="B196" s="295"/>
      <c r="C196" s="273"/>
      <c r="D196" s="240"/>
    </row>
    <row r="197" spans="2:4">
      <c r="B197" s="295"/>
      <c r="C197" s="162"/>
      <c r="D197" s="242"/>
    </row>
    <row r="198" spans="2:4">
      <c r="B198" s="295"/>
      <c r="C198" s="162"/>
      <c r="D198" s="242"/>
    </row>
    <row r="199" spans="2:4">
      <c r="B199" s="295"/>
      <c r="C199" s="162"/>
      <c r="D199" s="267"/>
    </row>
    <row r="200" spans="2:4">
      <c r="B200" s="295"/>
      <c r="C200" s="162"/>
      <c r="D200" s="263"/>
    </row>
    <row r="201" spans="2:4">
      <c r="B201" s="295"/>
      <c r="C201" s="161"/>
      <c r="D201" s="242"/>
    </row>
    <row r="202" spans="2:4">
      <c r="B202" s="295"/>
      <c r="C202" s="161"/>
      <c r="D202" s="242"/>
    </row>
    <row r="203" spans="2:4">
      <c r="B203" s="295"/>
      <c r="C203" s="271"/>
      <c r="D203" s="242"/>
    </row>
    <row r="204" spans="2:4">
      <c r="B204" s="295"/>
      <c r="C204" s="275"/>
      <c r="D204" s="242"/>
    </row>
    <row r="205" spans="2:4">
      <c r="B205" s="295"/>
      <c r="C205" s="271"/>
      <c r="D205" s="242"/>
    </row>
    <row r="206" spans="2:4">
      <c r="B206" s="295"/>
      <c r="C206" s="263"/>
      <c r="D206" s="242"/>
    </row>
    <row r="207" spans="2:4">
      <c r="B207" s="295"/>
      <c r="C207" s="272"/>
      <c r="D207" s="267"/>
    </row>
    <row r="208" spans="2:4">
      <c r="B208" s="295"/>
      <c r="C208" s="272"/>
      <c r="D208" s="263"/>
    </row>
    <row r="209" spans="2:4">
      <c r="B209" s="295"/>
      <c r="C209" s="272"/>
      <c r="D209" s="242"/>
    </row>
    <row r="210" spans="2:4">
      <c r="B210" s="295"/>
      <c r="C210" s="164"/>
      <c r="D210" s="242"/>
    </row>
    <row r="211" spans="2:4">
      <c r="B211" s="295"/>
      <c r="C211" s="271"/>
      <c r="D211" s="242"/>
    </row>
    <row r="212" spans="2:4">
      <c r="B212" s="295"/>
      <c r="C212" s="277"/>
      <c r="D212" s="267"/>
    </row>
    <row r="213" spans="2:4">
      <c r="B213" s="295"/>
      <c r="C213" s="276"/>
      <c r="D213" s="263"/>
    </row>
    <row r="214" spans="2:4">
      <c r="B214" s="295"/>
      <c r="C214" s="263"/>
      <c r="D214" s="242"/>
    </row>
    <row r="215" spans="2:4">
      <c r="B215" s="295"/>
      <c r="C215" s="161"/>
      <c r="D215" s="242"/>
    </row>
    <row r="216" spans="2:4">
      <c r="B216" s="295"/>
      <c r="C216" s="271"/>
      <c r="D216" s="242"/>
    </row>
    <row r="217" spans="2:4">
      <c r="B217" s="295"/>
      <c r="C217" s="263"/>
      <c r="D217" s="242"/>
    </row>
    <row r="218" spans="2:4">
      <c r="B218" s="295"/>
      <c r="C218" s="161"/>
      <c r="D218" s="242"/>
    </row>
    <row r="219" spans="2:4">
      <c r="B219" s="295"/>
      <c r="C219" s="161"/>
      <c r="D219" s="267"/>
    </row>
    <row r="220" spans="2:4">
      <c r="B220" s="295"/>
      <c r="C220" s="271"/>
      <c r="D220" s="263"/>
    </row>
    <row r="221" spans="2:4">
      <c r="B221" s="295"/>
      <c r="C221" s="263"/>
      <c r="D221" s="242"/>
    </row>
    <row r="222" spans="2:4">
      <c r="B222" s="295"/>
      <c r="C222" s="162"/>
      <c r="D222" s="242"/>
    </row>
    <row r="223" spans="2:4">
      <c r="B223" s="295"/>
      <c r="C223" s="271"/>
      <c r="D223" s="267"/>
    </row>
    <row r="224" spans="2:4">
      <c r="B224" s="295"/>
      <c r="C224" s="263"/>
      <c r="D224" s="263"/>
    </row>
    <row r="225" spans="2:4">
      <c r="B225" s="295"/>
      <c r="C225" s="162"/>
      <c r="D225" s="242"/>
    </row>
    <row r="226" spans="2:4">
      <c r="B226" s="295"/>
      <c r="C226" s="162"/>
      <c r="D226" s="255"/>
    </row>
    <row r="227" spans="2:4">
      <c r="B227" s="295"/>
      <c r="C227" s="161"/>
    </row>
    <row r="228" spans="2:4">
      <c r="B228" s="295"/>
      <c r="C228" s="271"/>
    </row>
    <row r="229" spans="2:4">
      <c r="B229" s="295"/>
      <c r="C229" s="263"/>
    </row>
    <row r="230" spans="2:4">
      <c r="B230" s="295"/>
      <c r="C230" s="162"/>
    </row>
    <row r="231" spans="2:4">
      <c r="B231" s="295"/>
      <c r="C231" s="162"/>
    </row>
    <row r="232" spans="2:4">
      <c r="B232" s="295"/>
      <c r="C232" s="162"/>
    </row>
    <row r="233" spans="2:4">
      <c r="B233" s="295"/>
      <c r="C233" s="161"/>
    </row>
    <row r="234" spans="2:4">
      <c r="B234" s="295"/>
      <c r="C234" s="161"/>
    </row>
    <row r="235" spans="2:4">
      <c r="B235" s="295"/>
      <c r="C235" s="271"/>
    </row>
    <row r="236" spans="2:4">
      <c r="B236" s="295"/>
      <c r="C236" s="263"/>
    </row>
    <row r="237" spans="2:4">
      <c r="B237" s="295"/>
      <c r="C237" s="161"/>
    </row>
    <row r="238" spans="2:4">
      <c r="B238" s="295"/>
      <c r="C238" s="161"/>
    </row>
    <row r="239" spans="2:4">
      <c r="B239" s="295"/>
      <c r="C239" s="271"/>
    </row>
    <row r="240" spans="2:4">
      <c r="B240" s="295"/>
      <c r="C240" s="263"/>
    </row>
    <row r="241" spans="2:3">
      <c r="B241" s="295"/>
      <c r="C241" s="162"/>
    </row>
    <row r="242" spans="2:3">
      <c r="B242" s="295"/>
      <c r="C242" s="162"/>
    </row>
    <row r="243" spans="2:3">
      <c r="B243" s="295"/>
      <c r="C243" s="271"/>
    </row>
    <row r="244" spans="2:3">
      <c r="B244" s="295"/>
      <c r="C244" s="263"/>
    </row>
    <row r="245" spans="2:3">
      <c r="B245" s="295"/>
      <c r="C245" s="161"/>
    </row>
    <row r="246" spans="2:3">
      <c r="B246" s="295"/>
      <c r="C246" s="161"/>
    </row>
    <row r="247" spans="2:3">
      <c r="B247" s="295"/>
      <c r="C247" s="271"/>
    </row>
    <row r="248" spans="2:3">
      <c r="B248" s="295"/>
      <c r="C248" s="263"/>
    </row>
    <row r="249" spans="2:3">
      <c r="B249" s="295"/>
      <c r="C249" s="162"/>
    </row>
    <row r="250" spans="2:3">
      <c r="B250" s="295"/>
      <c r="C250" s="271"/>
    </row>
    <row r="251" spans="2:3">
      <c r="B251" s="295"/>
      <c r="C251" s="263"/>
    </row>
    <row r="252" spans="2:3">
      <c r="B252" s="295"/>
      <c r="C252" s="162"/>
    </row>
    <row r="253" spans="2:3">
      <c r="B253" s="295"/>
      <c r="C253" s="271"/>
    </row>
    <row r="254" spans="2:3">
      <c r="B254" s="295"/>
      <c r="C254" s="263"/>
    </row>
    <row r="255" spans="2:3">
      <c r="B255" s="295"/>
      <c r="C255" s="163"/>
    </row>
    <row r="256" spans="2:3">
      <c r="B256" s="295"/>
      <c r="C256" s="271"/>
    </row>
    <row r="257" spans="2:3">
      <c r="B257" s="295"/>
      <c r="C257" s="277"/>
    </row>
    <row r="258" spans="2:3">
      <c r="B258" s="295"/>
      <c r="C258" s="277"/>
    </row>
    <row r="259" spans="2:3">
      <c r="B259" s="295"/>
      <c r="C259" s="284"/>
    </row>
    <row r="260" spans="2:3">
      <c r="B260" s="295"/>
      <c r="C260" s="281"/>
    </row>
    <row r="261" spans="2:3">
      <c r="B261" s="295"/>
      <c r="C261" s="281"/>
    </row>
    <row r="262" spans="2:3">
      <c r="B262" s="295"/>
      <c r="C262" s="281"/>
    </row>
    <row r="263" spans="2:3">
      <c r="B263" s="295"/>
      <c r="C263" s="281"/>
    </row>
    <row r="264" spans="2:3">
      <c r="B264" s="295"/>
      <c r="C264" s="281"/>
    </row>
    <row r="265" spans="2:3">
      <c r="B265" s="295"/>
      <c r="C265" s="272"/>
    </row>
    <row r="266" spans="2:3">
      <c r="B266" s="295"/>
      <c r="C266" s="271"/>
    </row>
    <row r="267" spans="2:3">
      <c r="B267" s="295"/>
      <c r="C267" s="277"/>
    </row>
    <row r="268" spans="2:3">
      <c r="B268" s="295"/>
      <c r="C268" s="271"/>
    </row>
    <row r="269" spans="2:3">
      <c r="B269" s="295"/>
      <c r="C269" s="263"/>
    </row>
    <row r="270" spans="2:3">
      <c r="B270" s="295"/>
      <c r="C270" s="281"/>
    </row>
    <row r="271" spans="2:3">
      <c r="B271" s="295"/>
      <c r="C271" s="165"/>
    </row>
    <row r="272" spans="2:3">
      <c r="B272" s="295"/>
      <c r="C272" s="165"/>
    </row>
    <row r="273" spans="2:3" ht="15.75" thickBot="1">
      <c r="B273" s="295"/>
      <c r="C273" s="273"/>
    </row>
    <row r="274" spans="2:3">
      <c r="B274" s="295"/>
    </row>
    <row r="275" spans="2:3">
      <c r="B275" s="295"/>
    </row>
    <row r="276" spans="2:3">
      <c r="B276" s="295"/>
    </row>
    <row r="277" spans="2:3">
      <c r="B277" s="295"/>
    </row>
    <row r="278" spans="2:3">
      <c r="B278" s="295"/>
    </row>
    <row r="279" spans="2:3">
      <c r="B279" s="295"/>
    </row>
    <row r="280" spans="2:3">
      <c r="B280" s="295"/>
    </row>
    <row r="281" spans="2:3">
      <c r="B281" s="295"/>
    </row>
    <row r="282" spans="2:3">
      <c r="B282" s="295"/>
    </row>
    <row r="283" spans="2:3">
      <c r="B283" s="295"/>
    </row>
    <row r="284" spans="2:3">
      <c r="B284" s="295"/>
    </row>
    <row r="285" spans="2:3">
      <c r="B285" s="295"/>
    </row>
    <row r="286" spans="2:3">
      <c r="B286" s="295"/>
    </row>
    <row r="287" spans="2:3">
      <c r="B287" s="295"/>
    </row>
    <row r="288" spans="2:3">
      <c r="B288" s="295"/>
    </row>
    <row r="289" spans="2:2">
      <c r="B289" s="295"/>
    </row>
    <row r="290" spans="2:2">
      <c r="B290" s="295"/>
    </row>
    <row r="291" spans="2:2">
      <c r="B291" s="295"/>
    </row>
    <row r="292" spans="2:2">
      <c r="B292" s="295"/>
    </row>
    <row r="293" spans="2:2">
      <c r="B293" s="295"/>
    </row>
    <row r="294" spans="2:2">
      <c r="B294" s="295"/>
    </row>
    <row r="295" spans="2:2">
      <c r="B295" s="295"/>
    </row>
    <row r="296" spans="2:2">
      <c r="B296" s="295"/>
    </row>
    <row r="297" spans="2:2">
      <c r="B297" s="295"/>
    </row>
    <row r="298" spans="2:2">
      <c r="B298" s="295"/>
    </row>
    <row r="299" spans="2:2">
      <c r="B299" s="295"/>
    </row>
    <row r="300" spans="2:2">
      <c r="B300" s="295"/>
    </row>
    <row r="301" spans="2:2">
      <c r="B301" s="295"/>
    </row>
    <row r="302" spans="2:2">
      <c r="B302" s="295"/>
    </row>
    <row r="303" spans="2:2">
      <c r="B303" s="295"/>
    </row>
    <row r="304" spans="2:2">
      <c r="B304" s="295"/>
    </row>
    <row r="305" spans="2:2">
      <c r="B305" s="295"/>
    </row>
    <row r="306" spans="2:2">
      <c r="B306" s="295"/>
    </row>
    <row r="307" spans="2:2">
      <c r="B307" s="295"/>
    </row>
    <row r="308" spans="2:2">
      <c r="B308" s="295"/>
    </row>
    <row r="309" spans="2:2">
      <c r="B309" s="295"/>
    </row>
    <row r="310" spans="2:2">
      <c r="B310" s="295"/>
    </row>
    <row r="311" spans="2:2">
      <c r="B311" s="295"/>
    </row>
    <row r="312" spans="2:2">
      <c r="B312" s="295"/>
    </row>
    <row r="313" spans="2:2">
      <c r="B313" s="295"/>
    </row>
    <row r="314" spans="2:2">
      <c r="B314" s="295"/>
    </row>
    <row r="315" spans="2:2">
      <c r="B315" s="295"/>
    </row>
    <row r="316" spans="2:2">
      <c r="B316" s="295"/>
    </row>
    <row r="317" spans="2:2">
      <c r="B317" s="295"/>
    </row>
    <row r="318" spans="2:2">
      <c r="B318" s="295"/>
    </row>
    <row r="319" spans="2:2">
      <c r="B319" s="295"/>
    </row>
    <row r="320" spans="2:2">
      <c r="B320" s="295"/>
    </row>
    <row r="321" spans="2:2">
      <c r="B321" s="295"/>
    </row>
    <row r="322" spans="2:2">
      <c r="B322" s="295"/>
    </row>
    <row r="323" spans="2:2">
      <c r="B323" s="295"/>
    </row>
    <row r="324" spans="2:2">
      <c r="B324" s="295"/>
    </row>
    <row r="325" spans="2:2">
      <c r="B325" s="295"/>
    </row>
    <row r="326" spans="2:2">
      <c r="B326" s="295"/>
    </row>
    <row r="327" spans="2:2">
      <c r="B327" s="295"/>
    </row>
    <row r="328" spans="2:2">
      <c r="B328" s="295"/>
    </row>
    <row r="329" spans="2:2">
      <c r="B329" s="295"/>
    </row>
    <row r="330" spans="2:2">
      <c r="B330" s="295"/>
    </row>
    <row r="331" spans="2:2">
      <c r="B331" s="295"/>
    </row>
    <row r="332" spans="2:2">
      <c r="B332" s="295"/>
    </row>
    <row r="333" spans="2:2">
      <c r="B333" s="295"/>
    </row>
    <row r="334" spans="2:2">
      <c r="B334" s="295"/>
    </row>
    <row r="335" spans="2:2">
      <c r="B335" s="295"/>
    </row>
    <row r="336" spans="2:2">
      <c r="B336" s="295"/>
    </row>
    <row r="337" spans="2:2">
      <c r="B337" s="295"/>
    </row>
    <row r="338" spans="2:2">
      <c r="B338" s="295"/>
    </row>
    <row r="339" spans="2:2">
      <c r="B339" s="295"/>
    </row>
    <row r="340" spans="2:2">
      <c r="B340" s="295"/>
    </row>
    <row r="341" spans="2:2">
      <c r="B341" s="295"/>
    </row>
    <row r="342" spans="2:2">
      <c r="B342" s="295"/>
    </row>
    <row r="343" spans="2:2">
      <c r="B343" s="295"/>
    </row>
    <row r="344" spans="2:2">
      <c r="B344" s="295"/>
    </row>
    <row r="345" spans="2:2">
      <c r="B345" s="295"/>
    </row>
    <row r="346" spans="2:2">
      <c r="B346" s="295"/>
    </row>
    <row r="347" spans="2:2">
      <c r="B347" s="295"/>
    </row>
    <row r="348" spans="2:2">
      <c r="B348" s="295"/>
    </row>
    <row r="349" spans="2:2">
      <c r="B349" s="295"/>
    </row>
    <row r="350" spans="2:2">
      <c r="B350" s="295"/>
    </row>
    <row r="351" spans="2:2">
      <c r="B351" s="295"/>
    </row>
    <row r="352" spans="2:2">
      <c r="B352" s="295"/>
    </row>
    <row r="353" spans="2:2">
      <c r="B353" s="295"/>
    </row>
    <row r="354" spans="2:2">
      <c r="B354" s="295"/>
    </row>
    <row r="355" spans="2:2">
      <c r="B355" s="295"/>
    </row>
    <row r="356" spans="2:2">
      <c r="B356" s="295"/>
    </row>
    <row r="357" spans="2:2">
      <c r="B357" s="295"/>
    </row>
    <row r="358" spans="2:2">
      <c r="B358" s="295"/>
    </row>
    <row r="359" spans="2:2">
      <c r="B359" s="295"/>
    </row>
    <row r="360" spans="2:2">
      <c r="B360" s="295"/>
    </row>
    <row r="361" spans="2:2">
      <c r="B361" s="295"/>
    </row>
    <row r="362" spans="2:2">
      <c r="B362" s="295"/>
    </row>
    <row r="363" spans="2:2">
      <c r="B363" s="295"/>
    </row>
    <row r="364" spans="2:2">
      <c r="B364" s="295"/>
    </row>
    <row r="365" spans="2:2">
      <c r="B365" s="295"/>
    </row>
    <row r="366" spans="2:2">
      <c r="B366" s="295"/>
    </row>
    <row r="367" spans="2:2">
      <c r="B367" s="295"/>
    </row>
    <row r="368" spans="2:2">
      <c r="B368" s="295"/>
    </row>
    <row r="369" spans="2:2">
      <c r="B369" s="295"/>
    </row>
    <row r="370" spans="2:2">
      <c r="B370" s="295"/>
    </row>
    <row r="371" spans="2:2">
      <c r="B371" s="295"/>
    </row>
    <row r="372" spans="2:2">
      <c r="B372" s="295"/>
    </row>
    <row r="373" spans="2:2">
      <c r="B373" s="295"/>
    </row>
    <row r="374" spans="2:2">
      <c r="B374" s="295"/>
    </row>
    <row r="375" spans="2:2">
      <c r="B375" s="295"/>
    </row>
    <row r="376" spans="2:2">
      <c r="B376" s="295"/>
    </row>
    <row r="377" spans="2:2">
      <c r="B377" s="295"/>
    </row>
    <row r="378" spans="2:2">
      <c r="B378" s="295"/>
    </row>
    <row r="379" spans="2:2">
      <c r="B379" s="295"/>
    </row>
    <row r="380" spans="2:2">
      <c r="B380" s="295"/>
    </row>
    <row r="381" spans="2:2">
      <c r="B381" s="295"/>
    </row>
    <row r="382" spans="2:2">
      <c r="B382" s="295"/>
    </row>
    <row r="383" spans="2:2">
      <c r="B383" s="295"/>
    </row>
    <row r="384" spans="2:2">
      <c r="B384" s="295"/>
    </row>
    <row r="385" spans="2:2">
      <c r="B385" s="295"/>
    </row>
    <row r="386" spans="2:2">
      <c r="B386" s="295"/>
    </row>
    <row r="387" spans="2:2" ht="15.75" thickBot="1">
      <c r="B387" s="268"/>
    </row>
    <row r="388" spans="2:2">
      <c r="B388" s="256"/>
    </row>
    <row r="389" spans="2:2">
      <c r="B389" s="256"/>
    </row>
    <row r="390" spans="2:2" ht="15.75" thickBot="1">
      <c r="B390" s="268"/>
    </row>
    <row r="391" spans="2:2">
      <c r="B391" s="256"/>
    </row>
    <row r="392" spans="2:2">
      <c r="B392" s="256"/>
    </row>
    <row r="393" spans="2:2">
      <c r="B393" s="256"/>
    </row>
    <row r="394" spans="2:2">
      <c r="B394" s="256"/>
    </row>
    <row r="395" spans="2:2">
      <c r="B395" s="256"/>
    </row>
    <row r="396" spans="2:2">
      <c r="B396" s="256"/>
    </row>
    <row r="397" spans="2:2">
      <c r="B397" s="256"/>
    </row>
    <row r="398" spans="2:2">
      <c r="B398" s="256"/>
    </row>
    <row r="399" spans="2:2">
      <c r="B399" s="290"/>
    </row>
    <row r="400" spans="2:2">
      <c r="B400" s="290"/>
    </row>
    <row r="401" spans="2:2">
      <c r="B401" s="256"/>
    </row>
    <row r="402" spans="2:2">
      <c r="B402" s="256"/>
    </row>
    <row r="403" spans="2:2">
      <c r="B403" s="256"/>
    </row>
    <row r="404" spans="2:2">
      <c r="B404" s="295"/>
    </row>
    <row r="405" spans="2:2">
      <c r="B405" s="295"/>
    </row>
    <row r="406" spans="2:2">
      <c r="B406" s="295"/>
    </row>
    <row r="407" spans="2:2">
      <c r="B407" s="295"/>
    </row>
    <row r="408" spans="2:2">
      <c r="B408" s="295"/>
    </row>
    <row r="409" spans="2:2">
      <c r="B409" s="295"/>
    </row>
    <row r="410" spans="2:2">
      <c r="B410" s="295"/>
    </row>
    <row r="411" spans="2:2">
      <c r="B411" s="295"/>
    </row>
    <row r="412" spans="2:2">
      <c r="B412" s="295"/>
    </row>
    <row r="413" spans="2:2">
      <c r="B413" s="295"/>
    </row>
    <row r="414" spans="2:2">
      <c r="B414" s="295"/>
    </row>
    <row r="415" spans="2:2">
      <c r="B415" s="295"/>
    </row>
    <row r="416" spans="2:2">
      <c r="B416" s="295"/>
    </row>
    <row r="417" spans="2:2">
      <c r="B417" s="295"/>
    </row>
    <row r="418" spans="2:2">
      <c r="B418" s="295"/>
    </row>
    <row r="419" spans="2:2">
      <c r="B419" s="295"/>
    </row>
    <row r="420" spans="2:2">
      <c r="B420" s="295"/>
    </row>
    <row r="421" spans="2:2">
      <c r="B421" s="295"/>
    </row>
    <row r="422" spans="2:2">
      <c r="B422" s="295"/>
    </row>
    <row r="423" spans="2:2">
      <c r="B423" s="295"/>
    </row>
    <row r="424" spans="2:2">
      <c r="B424" s="295"/>
    </row>
    <row r="425" spans="2:2">
      <c r="B425" s="295"/>
    </row>
    <row r="426" spans="2:2">
      <c r="B426" s="295"/>
    </row>
    <row r="427" spans="2:2">
      <c r="B427" s="295"/>
    </row>
    <row r="428" spans="2:2">
      <c r="B428" s="295"/>
    </row>
    <row r="429" spans="2:2">
      <c r="B429" s="295"/>
    </row>
    <row r="430" spans="2:2">
      <c r="B430" s="295"/>
    </row>
    <row r="431" spans="2:2">
      <c r="B431" s="295"/>
    </row>
    <row r="432" spans="2:2">
      <c r="B432" s="295"/>
    </row>
    <row r="433" spans="2:2">
      <c r="B433" s="295"/>
    </row>
    <row r="434" spans="2:2">
      <c r="B434" s="295"/>
    </row>
    <row r="435" spans="2:2">
      <c r="B435" s="295"/>
    </row>
    <row r="436" spans="2:2">
      <c r="B436" s="295"/>
    </row>
    <row r="437" spans="2:2">
      <c r="B437" s="295"/>
    </row>
    <row r="438" spans="2:2">
      <c r="B438" s="295"/>
    </row>
    <row r="439" spans="2:2">
      <c r="B439" s="295"/>
    </row>
    <row r="440" spans="2:2">
      <c r="B440" s="295"/>
    </row>
    <row r="441" spans="2:2">
      <c r="B441" s="295"/>
    </row>
    <row r="442" spans="2:2">
      <c r="B442" s="295"/>
    </row>
    <row r="443" spans="2:2">
      <c r="B443" s="295"/>
    </row>
    <row r="444" spans="2:2">
      <c r="B444" s="295"/>
    </row>
    <row r="445" spans="2:2">
      <c r="B445" s="295"/>
    </row>
    <row r="446" spans="2:2">
      <c r="B446" s="295"/>
    </row>
    <row r="447" spans="2:2">
      <c r="B447" s="295"/>
    </row>
    <row r="448" spans="2:2">
      <c r="B448" s="295"/>
    </row>
    <row r="449" spans="2:2">
      <c r="B449" s="295"/>
    </row>
    <row r="450" spans="2:2">
      <c r="B450" s="295"/>
    </row>
    <row r="451" spans="2:2">
      <c r="B451" s="295"/>
    </row>
    <row r="452" spans="2:2">
      <c r="B452" s="295"/>
    </row>
    <row r="453" spans="2:2">
      <c r="B453" s="295"/>
    </row>
    <row r="454" spans="2:2">
      <c r="B454" s="295"/>
    </row>
    <row r="455" spans="2:2">
      <c r="B455" s="295"/>
    </row>
    <row r="456" spans="2:2">
      <c r="B456" s="295"/>
    </row>
    <row r="457" spans="2:2">
      <c r="B457" s="295"/>
    </row>
    <row r="458" spans="2:2">
      <c r="B458" s="295"/>
    </row>
    <row r="459" spans="2:2">
      <c r="B459" s="295"/>
    </row>
    <row r="460" spans="2:2">
      <c r="B460" s="295"/>
    </row>
    <row r="461" spans="2:2">
      <c r="B461" s="295"/>
    </row>
    <row r="462" spans="2:2">
      <c r="B462" s="295"/>
    </row>
    <row r="463" spans="2:2">
      <c r="B463" s="295"/>
    </row>
    <row r="464" spans="2:2">
      <c r="B464" s="295"/>
    </row>
    <row r="465" spans="2:2">
      <c r="B465" s="295"/>
    </row>
    <row r="466" spans="2:2">
      <c r="B466" s="295"/>
    </row>
    <row r="467" spans="2:2">
      <c r="B467" s="295"/>
    </row>
    <row r="468" spans="2:2">
      <c r="B468" s="295"/>
    </row>
    <row r="469" spans="2:2">
      <c r="B469" s="295"/>
    </row>
    <row r="470" spans="2:2">
      <c r="B470" s="295"/>
    </row>
    <row r="471" spans="2:2">
      <c r="B471" s="295"/>
    </row>
    <row r="472" spans="2:2">
      <c r="B472" s="295"/>
    </row>
    <row r="473" spans="2:2">
      <c r="B473" s="295"/>
    </row>
    <row r="474" spans="2:2">
      <c r="B474" s="295"/>
    </row>
    <row r="475" spans="2:2">
      <c r="B475" s="295"/>
    </row>
    <row r="476" spans="2:2">
      <c r="B476" s="295"/>
    </row>
    <row r="477" spans="2:2">
      <c r="B477" s="295"/>
    </row>
    <row r="478" spans="2:2">
      <c r="B478" s="295"/>
    </row>
    <row r="479" spans="2:2">
      <c r="B479" s="295"/>
    </row>
    <row r="480" spans="2:2">
      <c r="B480" s="295"/>
    </row>
    <row r="481" spans="2:2">
      <c r="B481" s="295"/>
    </row>
    <row r="482" spans="2:2">
      <c r="B482" s="295"/>
    </row>
    <row r="483" spans="2:2">
      <c r="B483" s="295"/>
    </row>
    <row r="484" spans="2:2">
      <c r="B484" s="295"/>
    </row>
    <row r="485" spans="2:2">
      <c r="B485" s="295"/>
    </row>
    <row r="486" spans="2:2">
      <c r="B486" s="295"/>
    </row>
    <row r="487" spans="2:2">
      <c r="B487" s="295"/>
    </row>
    <row r="488" spans="2:2">
      <c r="B488" s="295"/>
    </row>
    <row r="489" spans="2:2">
      <c r="B489" s="295"/>
    </row>
    <row r="490" spans="2:2">
      <c r="B490" s="295"/>
    </row>
    <row r="491" spans="2:2">
      <c r="B491" s="295"/>
    </row>
    <row r="492" spans="2:2">
      <c r="B492" s="295"/>
    </row>
    <row r="493" spans="2:2">
      <c r="B493" s="295"/>
    </row>
    <row r="494" spans="2:2">
      <c r="B494" s="295"/>
    </row>
    <row r="495" spans="2:2">
      <c r="B495" s="295"/>
    </row>
    <row r="496" spans="2:2">
      <c r="B496" s="295"/>
    </row>
    <row r="497" spans="2:2">
      <c r="B497" s="295"/>
    </row>
    <row r="498" spans="2:2">
      <c r="B498" s="295"/>
    </row>
    <row r="499" spans="2:2">
      <c r="B499" s="295"/>
    </row>
    <row r="500" spans="2:2">
      <c r="B500" s="295"/>
    </row>
    <row r="501" spans="2:2">
      <c r="B501" s="295"/>
    </row>
    <row r="502" spans="2:2">
      <c r="B502" s="295"/>
    </row>
    <row r="503" spans="2:2">
      <c r="B503" s="295"/>
    </row>
    <row r="504" spans="2:2">
      <c r="B504" s="295"/>
    </row>
    <row r="505" spans="2:2">
      <c r="B505" s="295"/>
    </row>
    <row r="506" spans="2:2">
      <c r="B506" s="295"/>
    </row>
    <row r="507" spans="2:2">
      <c r="B507" s="295"/>
    </row>
    <row r="508" spans="2:2">
      <c r="B508" s="295"/>
    </row>
    <row r="509" spans="2:2">
      <c r="B509" s="295"/>
    </row>
    <row r="510" spans="2:2">
      <c r="B510" s="295"/>
    </row>
    <row r="511" spans="2:2">
      <c r="B511" s="295"/>
    </row>
    <row r="512" spans="2:2">
      <c r="B512" s="295"/>
    </row>
    <row r="513" spans="2:2">
      <c r="B513" s="295"/>
    </row>
    <row r="514" spans="2:2">
      <c r="B514" s="295"/>
    </row>
    <row r="515" spans="2:2">
      <c r="B515" s="295"/>
    </row>
    <row r="516" spans="2:2">
      <c r="B516" s="295"/>
    </row>
    <row r="517" spans="2:2">
      <c r="B517" s="295"/>
    </row>
    <row r="518" spans="2:2">
      <c r="B518" s="295"/>
    </row>
    <row r="519" spans="2:2">
      <c r="B519" s="295"/>
    </row>
    <row r="520" spans="2:2">
      <c r="B520" s="295"/>
    </row>
    <row r="521" spans="2:2">
      <c r="B521" s="295"/>
    </row>
    <row r="522" spans="2:2">
      <c r="B522" s="295"/>
    </row>
    <row r="523" spans="2:2">
      <c r="B523" s="295"/>
    </row>
    <row r="524" spans="2:2">
      <c r="B524" s="295"/>
    </row>
    <row r="525" spans="2:2">
      <c r="B525" s="295"/>
    </row>
    <row r="526" spans="2:2">
      <c r="B526" s="295"/>
    </row>
    <row r="527" spans="2:2">
      <c r="B527" s="295"/>
    </row>
    <row r="528" spans="2:2">
      <c r="B528" s="295"/>
    </row>
    <row r="529" spans="2:2">
      <c r="B529" s="295"/>
    </row>
    <row r="530" spans="2:2">
      <c r="B530" s="295"/>
    </row>
    <row r="531" spans="2:2">
      <c r="B531" s="295"/>
    </row>
    <row r="532" spans="2:2">
      <c r="B532" s="295"/>
    </row>
    <row r="533" spans="2:2">
      <c r="B533" s="295"/>
    </row>
    <row r="534" spans="2:2">
      <c r="B534" s="295"/>
    </row>
    <row r="535" spans="2:2">
      <c r="B535" s="295"/>
    </row>
    <row r="536" spans="2:2">
      <c r="B536" s="295"/>
    </row>
    <row r="537" spans="2:2">
      <c r="B537" s="295"/>
    </row>
    <row r="538" spans="2:2">
      <c r="B538" s="295"/>
    </row>
    <row r="539" spans="2:2">
      <c r="B539" s="295"/>
    </row>
    <row r="540" spans="2:2">
      <c r="B540" s="295"/>
    </row>
    <row r="541" spans="2:2">
      <c r="B541" s="295"/>
    </row>
    <row r="542" spans="2:2">
      <c r="B542" s="295"/>
    </row>
    <row r="543" spans="2:2">
      <c r="B543" s="295"/>
    </row>
    <row r="544" spans="2:2">
      <c r="B544" s="295"/>
    </row>
    <row r="545" spans="2:2">
      <c r="B545" s="295"/>
    </row>
    <row r="546" spans="2:2">
      <c r="B546" s="295"/>
    </row>
    <row r="547" spans="2:2">
      <c r="B547" s="295"/>
    </row>
    <row r="548" spans="2:2">
      <c r="B548" s="295"/>
    </row>
    <row r="549" spans="2:2">
      <c r="B549" s="295"/>
    </row>
    <row r="550" spans="2:2">
      <c r="B550" s="295"/>
    </row>
    <row r="551" spans="2:2">
      <c r="B551" s="295"/>
    </row>
    <row r="552" spans="2:2">
      <c r="B552" s="295"/>
    </row>
    <row r="553" spans="2:2">
      <c r="B553" s="295"/>
    </row>
    <row r="554" spans="2:2">
      <c r="B554" s="295"/>
    </row>
    <row r="555" spans="2:2">
      <c r="B555" s="295"/>
    </row>
    <row r="556" spans="2:2">
      <c r="B556" s="295"/>
    </row>
    <row r="557" spans="2:2">
      <c r="B557" s="295"/>
    </row>
    <row r="558" spans="2:2">
      <c r="B558" s="295"/>
    </row>
    <row r="559" spans="2:2">
      <c r="B559" s="295"/>
    </row>
    <row r="560" spans="2:2">
      <c r="B560" s="295"/>
    </row>
    <row r="561" spans="2:2">
      <c r="B561" s="295"/>
    </row>
    <row r="562" spans="2:2">
      <c r="B562" s="295"/>
    </row>
    <row r="563" spans="2:2">
      <c r="B563" s="295"/>
    </row>
    <row r="564" spans="2:2">
      <c r="B564" s="295"/>
    </row>
    <row r="565" spans="2:2">
      <c r="B565" s="295"/>
    </row>
    <row r="566" spans="2:2">
      <c r="B566" s="295"/>
    </row>
    <row r="567" spans="2:2">
      <c r="B567" s="295"/>
    </row>
    <row r="568" spans="2:2">
      <c r="B568" s="295"/>
    </row>
    <row r="569" spans="2:2">
      <c r="B569" s="295"/>
    </row>
    <row r="570" spans="2:2">
      <c r="B570" s="295"/>
    </row>
    <row r="571" spans="2:2">
      <c r="B571" s="295"/>
    </row>
    <row r="572" spans="2:2">
      <c r="B572" s="295"/>
    </row>
    <row r="573" spans="2:2">
      <c r="B573" s="295"/>
    </row>
    <row r="574" spans="2:2">
      <c r="B574" s="295"/>
    </row>
    <row r="575" spans="2:2">
      <c r="B575" s="295"/>
    </row>
    <row r="576" spans="2:2">
      <c r="B576" s="295"/>
    </row>
    <row r="577" spans="2:2">
      <c r="B577" s="295"/>
    </row>
    <row r="578" spans="2:2">
      <c r="B578" s="295"/>
    </row>
    <row r="579" spans="2:2">
      <c r="B579" s="295"/>
    </row>
    <row r="580" spans="2:2">
      <c r="B580" s="295"/>
    </row>
    <row r="581" spans="2:2">
      <c r="B581" s="295"/>
    </row>
    <row r="582" spans="2:2">
      <c r="B582" s="295"/>
    </row>
    <row r="583" spans="2:2">
      <c r="B583" s="295"/>
    </row>
    <row r="584" spans="2:2">
      <c r="B584" s="295"/>
    </row>
    <row r="585" spans="2:2">
      <c r="B585" s="295"/>
    </row>
    <row r="586" spans="2:2">
      <c r="B586" s="295"/>
    </row>
    <row r="587" spans="2:2">
      <c r="B587" s="295"/>
    </row>
    <row r="588" spans="2:2">
      <c r="B588" s="295"/>
    </row>
    <row r="589" spans="2:2">
      <c r="B589" s="295"/>
    </row>
    <row r="590" spans="2:2">
      <c r="B590" s="295"/>
    </row>
    <row r="591" spans="2:2">
      <c r="B591" s="295"/>
    </row>
    <row r="592" spans="2:2">
      <c r="B592" s="295"/>
    </row>
    <row r="593" spans="2:2">
      <c r="B593" s="295"/>
    </row>
    <row r="594" spans="2:2">
      <c r="B594" s="295"/>
    </row>
    <row r="595" spans="2:2">
      <c r="B595" s="295"/>
    </row>
    <row r="596" spans="2:2">
      <c r="B596" s="295"/>
    </row>
    <row r="597" spans="2:2">
      <c r="B597" s="295"/>
    </row>
    <row r="598" spans="2:2">
      <c r="B598" s="295"/>
    </row>
    <row r="599" spans="2:2">
      <c r="B599" s="295"/>
    </row>
    <row r="600" spans="2:2">
      <c r="B600" s="295"/>
    </row>
    <row r="601" spans="2:2">
      <c r="B601" s="295"/>
    </row>
    <row r="602" spans="2:2">
      <c r="B602" s="295"/>
    </row>
    <row r="603" spans="2:2">
      <c r="B603" s="295"/>
    </row>
    <row r="604" spans="2:2">
      <c r="B604" s="295"/>
    </row>
    <row r="605" spans="2:2">
      <c r="B605" s="295"/>
    </row>
    <row r="606" spans="2:2">
      <c r="B606" s="295"/>
    </row>
    <row r="607" spans="2:2">
      <c r="B607" s="295"/>
    </row>
    <row r="608" spans="2:2">
      <c r="B608" s="295"/>
    </row>
    <row r="609" spans="2:2">
      <c r="B609" s="295"/>
    </row>
    <row r="610" spans="2:2">
      <c r="B610" s="295"/>
    </row>
    <row r="611" spans="2:2">
      <c r="B611" s="295"/>
    </row>
    <row r="612" spans="2:2">
      <c r="B612" s="295"/>
    </row>
    <row r="613" spans="2:2">
      <c r="B613" s="295"/>
    </row>
    <row r="614" spans="2:2">
      <c r="B614" s="295"/>
    </row>
    <row r="615" spans="2:2">
      <c r="B615" s="295"/>
    </row>
    <row r="616" spans="2:2">
      <c r="B616" s="295"/>
    </row>
    <row r="617" spans="2:2">
      <c r="B617" s="295"/>
    </row>
    <row r="618" spans="2:2">
      <c r="B618" s="295"/>
    </row>
    <row r="619" spans="2:2">
      <c r="B619" s="295"/>
    </row>
    <row r="620" spans="2:2">
      <c r="B620" s="295"/>
    </row>
    <row r="621" spans="2:2">
      <c r="B621" s="295"/>
    </row>
    <row r="622" spans="2:2">
      <c r="B622" s="295"/>
    </row>
    <row r="623" spans="2:2">
      <c r="B623" s="295"/>
    </row>
    <row r="624" spans="2:2">
      <c r="B624" s="295"/>
    </row>
    <row r="625" spans="2:2">
      <c r="B625" s="295"/>
    </row>
    <row r="626" spans="2:2">
      <c r="B626" s="295"/>
    </row>
    <row r="627" spans="2:2">
      <c r="B627" s="295"/>
    </row>
    <row r="628" spans="2:2">
      <c r="B628" s="295"/>
    </row>
    <row r="629" spans="2:2">
      <c r="B629" s="295"/>
    </row>
    <row r="630" spans="2:2">
      <c r="B630" s="295"/>
    </row>
    <row r="631" spans="2:2">
      <c r="B631" s="295"/>
    </row>
    <row r="632" spans="2:2">
      <c r="B632" s="295"/>
    </row>
    <row r="633" spans="2:2">
      <c r="B633" s="295"/>
    </row>
    <row r="634" spans="2:2">
      <c r="B634" s="295"/>
    </row>
    <row r="635" spans="2:2">
      <c r="B635" s="295"/>
    </row>
    <row r="636" spans="2:2">
      <c r="B636" s="295"/>
    </row>
    <row r="637" spans="2:2">
      <c r="B637" s="295"/>
    </row>
    <row r="638" spans="2:2">
      <c r="B638" s="295"/>
    </row>
    <row r="639" spans="2:2">
      <c r="B639" s="295"/>
    </row>
    <row r="640" spans="2:2">
      <c r="B640" s="295"/>
    </row>
    <row r="641" spans="2:2">
      <c r="B641" s="295"/>
    </row>
    <row r="642" spans="2:2">
      <c r="B642" s="295"/>
    </row>
    <row r="643" spans="2:2">
      <c r="B643" s="295"/>
    </row>
    <row r="644" spans="2:2">
      <c r="B644" s="295"/>
    </row>
    <row r="645" spans="2:2">
      <c r="B645" s="295"/>
    </row>
    <row r="646" spans="2:2">
      <c r="B646" s="295"/>
    </row>
    <row r="647" spans="2:2">
      <c r="B647" s="295"/>
    </row>
    <row r="648" spans="2:2">
      <c r="B648" s="295"/>
    </row>
    <row r="649" spans="2:2">
      <c r="B649" s="295"/>
    </row>
    <row r="650" spans="2:2">
      <c r="B650" s="295"/>
    </row>
    <row r="651" spans="2:2">
      <c r="B651" s="295"/>
    </row>
    <row r="652" spans="2:2">
      <c r="B652" s="295"/>
    </row>
    <row r="653" spans="2:2">
      <c r="B653" s="295"/>
    </row>
    <row r="654" spans="2:2">
      <c r="B654" s="295"/>
    </row>
    <row r="655" spans="2:2">
      <c r="B655" s="295"/>
    </row>
    <row r="656" spans="2:2">
      <c r="B656" s="295"/>
    </row>
    <row r="657" spans="2:2">
      <c r="B657" s="295"/>
    </row>
    <row r="658" spans="2:2">
      <c r="B658" s="295"/>
    </row>
    <row r="659" spans="2:2">
      <c r="B659" s="295"/>
    </row>
    <row r="660" spans="2:2">
      <c r="B660" s="295"/>
    </row>
    <row r="661" spans="2:2">
      <c r="B661" s="295"/>
    </row>
    <row r="662" spans="2:2">
      <c r="B662" s="295"/>
    </row>
    <row r="663" spans="2:2">
      <c r="B663" s="295"/>
    </row>
    <row r="664" spans="2:2">
      <c r="B664" s="295"/>
    </row>
    <row r="665" spans="2:2">
      <c r="B665" s="295"/>
    </row>
    <row r="666" spans="2:2">
      <c r="B666" s="295"/>
    </row>
    <row r="667" spans="2:2">
      <c r="B667" s="295"/>
    </row>
    <row r="668" spans="2:2">
      <c r="B668" s="295"/>
    </row>
    <row r="669" spans="2:2">
      <c r="B669" s="295"/>
    </row>
    <row r="670" spans="2:2">
      <c r="B670" s="295"/>
    </row>
    <row r="671" spans="2:2">
      <c r="B671" s="295"/>
    </row>
    <row r="672" spans="2:2">
      <c r="B672" s="295"/>
    </row>
    <row r="673" spans="2:2">
      <c r="B673" s="295"/>
    </row>
    <row r="674" spans="2:2">
      <c r="B674" s="295"/>
    </row>
    <row r="675" spans="2:2">
      <c r="B675" s="295"/>
    </row>
    <row r="676" spans="2:2">
      <c r="B676" s="295"/>
    </row>
    <row r="677" spans="2:2">
      <c r="B677" s="295"/>
    </row>
    <row r="678" spans="2:2">
      <c r="B678" s="295"/>
    </row>
    <row r="679" spans="2:2">
      <c r="B679" s="295"/>
    </row>
    <row r="680" spans="2:2">
      <c r="B680" s="295"/>
    </row>
    <row r="681" spans="2:2">
      <c r="B681" s="295"/>
    </row>
    <row r="682" spans="2:2">
      <c r="B682" s="295"/>
    </row>
    <row r="683" spans="2:2">
      <c r="B683" s="295"/>
    </row>
    <row r="684" spans="2:2">
      <c r="B684" s="295"/>
    </row>
    <row r="685" spans="2:2">
      <c r="B685" s="295"/>
    </row>
    <row r="686" spans="2:2">
      <c r="B686" s="295"/>
    </row>
    <row r="687" spans="2:2">
      <c r="B687" s="295"/>
    </row>
    <row r="688" spans="2:2">
      <c r="B688" s="295"/>
    </row>
    <row r="689" spans="2:2">
      <c r="B689" s="295"/>
    </row>
    <row r="690" spans="2:2">
      <c r="B690" s="295"/>
    </row>
    <row r="691" spans="2:2">
      <c r="B691" s="295"/>
    </row>
    <row r="692" spans="2:2">
      <c r="B692" s="295"/>
    </row>
    <row r="693" spans="2:2">
      <c r="B693" s="295"/>
    </row>
    <row r="694" spans="2:2">
      <c r="B694" s="295"/>
    </row>
    <row r="695" spans="2:2">
      <c r="B695" s="295"/>
    </row>
    <row r="696" spans="2:2">
      <c r="B696" s="295"/>
    </row>
    <row r="697" spans="2:2">
      <c r="B697" s="295"/>
    </row>
    <row r="698" spans="2:2">
      <c r="B698" s="295"/>
    </row>
    <row r="699" spans="2:2">
      <c r="B699" s="295"/>
    </row>
    <row r="700" spans="2:2">
      <c r="B700" s="295"/>
    </row>
    <row r="701" spans="2:2">
      <c r="B701" s="295"/>
    </row>
    <row r="702" spans="2:2">
      <c r="B702" s="295"/>
    </row>
    <row r="703" spans="2:2">
      <c r="B703" s="295"/>
    </row>
    <row r="704" spans="2:2">
      <c r="B704" s="295"/>
    </row>
    <row r="705" spans="2:2">
      <c r="B705" s="295"/>
    </row>
    <row r="706" spans="2:2">
      <c r="B706" s="295"/>
    </row>
    <row r="707" spans="2:2">
      <c r="B707" s="256"/>
    </row>
    <row r="708" spans="2:2">
      <c r="B708" s="256"/>
    </row>
    <row r="709" spans="2:2">
      <c r="B709" s="256"/>
    </row>
    <row r="710" spans="2:2">
      <c r="B710" s="256"/>
    </row>
    <row r="711" spans="2:2">
      <c r="B711" s="256"/>
    </row>
    <row r="712" spans="2:2">
      <c r="B712" s="256"/>
    </row>
    <row r="713" spans="2:2">
      <c r="B713" s="256"/>
    </row>
    <row r="714" spans="2:2">
      <c r="B714" s="256"/>
    </row>
    <row r="715" spans="2:2">
      <c r="B715" s="256"/>
    </row>
    <row r="716" spans="2:2">
      <c r="B716" s="256"/>
    </row>
    <row r="717" spans="2:2">
      <c r="B717" s="256"/>
    </row>
    <row r="718" spans="2:2">
      <c r="B718" s="256"/>
    </row>
    <row r="719" spans="2:2">
      <c r="B719" s="256"/>
    </row>
    <row r="720" spans="2:2">
      <c r="B720" s="256"/>
    </row>
    <row r="721" spans="2:2">
      <c r="B721" s="256"/>
    </row>
    <row r="722" spans="2:2">
      <c r="B722" s="256"/>
    </row>
    <row r="723" spans="2:2">
      <c r="B723" s="256"/>
    </row>
    <row r="724" spans="2:2">
      <c r="B724" s="256"/>
    </row>
    <row r="725" spans="2:2">
      <c r="B725" s="256"/>
    </row>
    <row r="726" spans="2:2">
      <c r="B726" s="256"/>
    </row>
    <row r="727" spans="2:2">
      <c r="B727" s="256"/>
    </row>
    <row r="728" spans="2:2">
      <c r="B728" s="256"/>
    </row>
    <row r="729" spans="2:2">
      <c r="B729" s="256"/>
    </row>
    <row r="730" spans="2:2">
      <c r="B730" s="256"/>
    </row>
    <row r="731" spans="2:2">
      <c r="B731" s="256"/>
    </row>
    <row r="732" spans="2:2">
      <c r="B732" s="256"/>
    </row>
    <row r="733" spans="2:2">
      <c r="B733" s="256"/>
    </row>
    <row r="734" spans="2:2">
      <c r="B734" s="256"/>
    </row>
    <row r="735" spans="2:2">
      <c r="B735" s="256"/>
    </row>
    <row r="736" spans="2:2">
      <c r="B736" s="256"/>
    </row>
    <row r="737" spans="2:2">
      <c r="B737" s="256"/>
    </row>
    <row r="738" spans="2:2">
      <c r="B738" s="256"/>
    </row>
    <row r="739" spans="2:2">
      <c r="B739" s="256"/>
    </row>
    <row r="740" spans="2:2">
      <c r="B740" s="256"/>
    </row>
    <row r="741" spans="2:2">
      <c r="B741" s="256"/>
    </row>
    <row r="742" spans="2:2">
      <c r="B742" s="256"/>
    </row>
    <row r="743" spans="2:2">
      <c r="B743" s="256"/>
    </row>
    <row r="744" spans="2:2">
      <c r="B744" s="256"/>
    </row>
    <row r="745" spans="2:2">
      <c r="B745" s="256"/>
    </row>
    <row r="746" spans="2:2">
      <c r="B746" s="256"/>
    </row>
    <row r="747" spans="2:2">
      <c r="B747" s="256"/>
    </row>
    <row r="748" spans="2:2">
      <c r="B748" s="256"/>
    </row>
    <row r="749" spans="2:2">
      <c r="B749" s="256"/>
    </row>
    <row r="750" spans="2:2">
      <c r="B750" s="256"/>
    </row>
    <row r="751" spans="2:2">
      <c r="B751" s="256"/>
    </row>
    <row r="752" spans="2:2">
      <c r="B752" s="256"/>
    </row>
    <row r="753" spans="2:2">
      <c r="B753" s="256"/>
    </row>
    <row r="754" spans="2:2">
      <c r="B754" s="256"/>
    </row>
    <row r="755" spans="2:2">
      <c r="B755" s="256"/>
    </row>
    <row r="756" spans="2:2">
      <c r="B756" s="256"/>
    </row>
    <row r="757" spans="2:2">
      <c r="B757" s="256"/>
    </row>
    <row r="758" spans="2:2">
      <c r="B758" s="256"/>
    </row>
    <row r="759" spans="2:2">
      <c r="B759" s="256"/>
    </row>
    <row r="760" spans="2:2">
      <c r="B760" s="256"/>
    </row>
    <row r="761" spans="2:2">
      <c r="B761" s="256"/>
    </row>
    <row r="762" spans="2:2">
      <c r="B762" s="256"/>
    </row>
    <row r="763" spans="2:2">
      <c r="B763" s="256"/>
    </row>
    <row r="764" spans="2:2">
      <c r="B764" s="256"/>
    </row>
    <row r="765" spans="2:2">
      <c r="B765" s="256"/>
    </row>
    <row r="766" spans="2:2">
      <c r="B766" s="256"/>
    </row>
    <row r="767" spans="2:2">
      <c r="B767" s="256"/>
    </row>
    <row r="768" spans="2:2">
      <c r="B768" s="290"/>
    </row>
    <row r="769" spans="2:2">
      <c r="B769" s="290"/>
    </row>
    <row r="770" spans="2:2">
      <c r="B770" s="256"/>
    </row>
    <row r="771" spans="2:2">
      <c r="B771" s="256"/>
    </row>
    <row r="772" spans="2:2">
      <c r="B772" s="256"/>
    </row>
    <row r="773" spans="2:2">
      <c r="B773" s="295"/>
    </row>
    <row r="774" spans="2:2">
      <c r="B774" s="295"/>
    </row>
    <row r="775" spans="2:2">
      <c r="B775" s="295"/>
    </row>
    <row r="776" spans="2:2">
      <c r="B776" s="295"/>
    </row>
    <row r="777" spans="2:2">
      <c r="B777" s="295"/>
    </row>
    <row r="778" spans="2:2">
      <c r="B778" s="295"/>
    </row>
    <row r="779" spans="2:2">
      <c r="B779" s="295"/>
    </row>
    <row r="780" spans="2:2">
      <c r="B780" s="295"/>
    </row>
    <row r="781" spans="2:2">
      <c r="B781" s="295"/>
    </row>
    <row r="782" spans="2:2">
      <c r="B782" s="295"/>
    </row>
    <row r="783" spans="2:2">
      <c r="B783" s="295"/>
    </row>
    <row r="784" spans="2:2">
      <c r="B784" s="295"/>
    </row>
    <row r="785" spans="2:2">
      <c r="B785" s="295"/>
    </row>
    <row r="786" spans="2:2">
      <c r="B786" s="295"/>
    </row>
    <row r="787" spans="2:2">
      <c r="B787" s="295"/>
    </row>
    <row r="788" spans="2:2">
      <c r="B788" s="295"/>
    </row>
    <row r="789" spans="2:2">
      <c r="B789" s="295"/>
    </row>
    <row r="790" spans="2:2">
      <c r="B790" s="295"/>
    </row>
    <row r="791" spans="2:2">
      <c r="B791" s="295"/>
    </row>
    <row r="792" spans="2:2">
      <c r="B792" s="295"/>
    </row>
    <row r="793" spans="2:2">
      <c r="B793" s="295"/>
    </row>
    <row r="794" spans="2:2">
      <c r="B794" s="256"/>
    </row>
    <row r="795" spans="2:2">
      <c r="B795" s="256"/>
    </row>
    <row r="796" spans="2:2">
      <c r="B796" s="256"/>
    </row>
    <row r="797" spans="2:2">
      <c r="B797" s="256"/>
    </row>
    <row r="798" spans="2:2">
      <c r="B798" s="256"/>
    </row>
    <row r="799" spans="2:2">
      <c r="B799" s="256"/>
    </row>
    <row r="800" spans="2:2">
      <c r="B800" s="256"/>
    </row>
    <row r="801" spans="2:2">
      <c r="B801" s="256"/>
    </row>
    <row r="802" spans="2:2">
      <c r="B802" s="256"/>
    </row>
    <row r="803" spans="2:2">
      <c r="B803" s="256"/>
    </row>
    <row r="804" spans="2:2">
      <c r="B804" s="256"/>
    </row>
    <row r="805" spans="2:2">
      <c r="B805" s="256"/>
    </row>
    <row r="806" spans="2:2">
      <c r="B806" s="256"/>
    </row>
    <row r="807" spans="2:2">
      <c r="B807" s="256"/>
    </row>
    <row r="808" spans="2:2">
      <c r="B808" s="256"/>
    </row>
    <row r="809" spans="2:2">
      <c r="B809" s="256"/>
    </row>
    <row r="810" spans="2:2">
      <c r="B810" s="256"/>
    </row>
    <row r="811" spans="2:2">
      <c r="B811" s="256"/>
    </row>
    <row r="812" spans="2:2">
      <c r="B812" s="256"/>
    </row>
    <row r="813" spans="2:2">
      <c r="B813" s="256"/>
    </row>
    <row r="814" spans="2:2">
      <c r="B814" s="256"/>
    </row>
    <row r="815" spans="2:2">
      <c r="B815" s="256"/>
    </row>
    <row r="816" spans="2:2">
      <c r="B816" s="256"/>
    </row>
    <row r="817" spans="2:2">
      <c r="B817" s="256"/>
    </row>
    <row r="818" spans="2:2">
      <c r="B818" s="256"/>
    </row>
    <row r="819" spans="2:2">
      <c r="B819" s="256"/>
    </row>
    <row r="820" spans="2:2">
      <c r="B820" s="256"/>
    </row>
    <row r="821" spans="2:2">
      <c r="B821" s="256"/>
    </row>
    <row r="822" spans="2:2">
      <c r="B822" s="256"/>
    </row>
    <row r="823" spans="2:2">
      <c r="B823" s="256"/>
    </row>
    <row r="824" spans="2:2">
      <c r="B824" s="256"/>
    </row>
    <row r="825" spans="2:2">
      <c r="B825" s="256"/>
    </row>
    <row r="826" spans="2:2">
      <c r="B826" s="256"/>
    </row>
    <row r="827" spans="2:2">
      <c r="B827" s="256"/>
    </row>
    <row r="828" spans="2:2">
      <c r="B828" s="256"/>
    </row>
    <row r="829" spans="2:2">
      <c r="B829" s="256"/>
    </row>
    <row r="830" spans="2:2">
      <c r="B830" s="256"/>
    </row>
    <row r="831" spans="2:2">
      <c r="B831" s="256"/>
    </row>
    <row r="832" spans="2:2">
      <c r="B832" s="256"/>
    </row>
    <row r="833" spans="2:2">
      <c r="B833" s="256"/>
    </row>
    <row r="834" spans="2:2">
      <c r="B834" s="256"/>
    </row>
    <row r="835" spans="2:2">
      <c r="B835" s="256"/>
    </row>
    <row r="836" spans="2:2">
      <c r="B836" s="256"/>
    </row>
    <row r="837" spans="2:2">
      <c r="B837" s="256"/>
    </row>
    <row r="838" spans="2:2">
      <c r="B838" s="256"/>
    </row>
    <row r="839" spans="2:2">
      <c r="B839" s="256"/>
    </row>
    <row r="840" spans="2:2">
      <c r="B840" s="256"/>
    </row>
    <row r="841" spans="2:2">
      <c r="B841" s="256"/>
    </row>
    <row r="842" spans="2:2">
      <c r="B842" s="256"/>
    </row>
    <row r="843" spans="2:2">
      <c r="B843" s="256"/>
    </row>
    <row r="844" spans="2:2">
      <c r="B844" s="256"/>
    </row>
    <row r="845" spans="2:2">
      <c r="B845" s="256"/>
    </row>
    <row r="846" spans="2:2">
      <c r="B846" s="256"/>
    </row>
    <row r="847" spans="2:2">
      <c r="B847" s="256"/>
    </row>
    <row r="848" spans="2:2">
      <c r="B848" s="256"/>
    </row>
    <row r="849" spans="2:2">
      <c r="B849" s="256"/>
    </row>
    <row r="850" spans="2:2">
      <c r="B850" s="256"/>
    </row>
    <row r="851" spans="2:2">
      <c r="B851" s="256"/>
    </row>
    <row r="852" spans="2:2">
      <c r="B852" s="256"/>
    </row>
    <row r="853" spans="2:2">
      <c r="B853" s="256"/>
    </row>
    <row r="854" spans="2:2">
      <c r="B854" s="256"/>
    </row>
    <row r="855" spans="2:2">
      <c r="B855" s="256"/>
    </row>
    <row r="856" spans="2:2">
      <c r="B856" s="256"/>
    </row>
    <row r="857" spans="2:2">
      <c r="B857" s="256"/>
    </row>
    <row r="858" spans="2:2">
      <c r="B858" s="256"/>
    </row>
    <row r="859" spans="2:2">
      <c r="B859" s="256"/>
    </row>
    <row r="860" spans="2:2">
      <c r="B860" s="256"/>
    </row>
    <row r="861" spans="2:2">
      <c r="B861" s="256"/>
    </row>
    <row r="862" spans="2:2">
      <c r="B862" s="256"/>
    </row>
    <row r="863" spans="2:2" ht="15.75" thickBot="1">
      <c r="B863" s="268"/>
    </row>
  </sheetData>
  <sheetProtection password="8666" sheet="1" objects="1" scenarios="1" selectLockedCells="1"/>
  <protectedRanges>
    <protectedRange password="DDBD" sqref="L117:L126" name="Range1_1_1_1_3"/>
    <protectedRange password="DDBD" sqref="F108" name="Range1_8_2_1_2"/>
    <protectedRange password="DDBD" sqref="K76:K85 K92:K101" name="Range1_8_3_1_2"/>
    <protectedRange password="DDBD" sqref="N76:N85 N92:N101" name="Range1_6_7"/>
  </protectedRanges>
  <mergeCells count="174">
    <mergeCell ref="G134:Q134"/>
    <mergeCell ref="H123:I123"/>
    <mergeCell ref="M123:N123"/>
    <mergeCell ref="H124:I124"/>
    <mergeCell ref="M124:N124"/>
    <mergeCell ref="H125:I125"/>
    <mergeCell ref="M125:N125"/>
    <mergeCell ref="G149:H149"/>
    <mergeCell ref="I149:O149"/>
    <mergeCell ref="H142:O142"/>
    <mergeCell ref="H143:O143"/>
    <mergeCell ref="G145:M145"/>
    <mergeCell ref="G147:H147"/>
    <mergeCell ref="I147:O147"/>
    <mergeCell ref="G148:H148"/>
    <mergeCell ref="I148:O148"/>
    <mergeCell ref="M127:N127"/>
    <mergeCell ref="F127:K127"/>
    <mergeCell ref="H171:J171"/>
    <mergeCell ref="G174:Q174"/>
    <mergeCell ref="H161:O161"/>
    <mergeCell ref="H162:O162"/>
    <mergeCell ref="H163:O163"/>
    <mergeCell ref="H168:O168"/>
    <mergeCell ref="H169:O169"/>
    <mergeCell ref="H170:J170"/>
    <mergeCell ref="H153:O153"/>
    <mergeCell ref="H154:O154"/>
    <mergeCell ref="H155:O155"/>
    <mergeCell ref="H157:O157"/>
    <mergeCell ref="H158:O158"/>
    <mergeCell ref="H159:O159"/>
    <mergeCell ref="I150:J150"/>
    <mergeCell ref="H152:O152"/>
    <mergeCell ref="H137:O137"/>
    <mergeCell ref="H81:I81"/>
    <mergeCell ref="H80:I80"/>
    <mergeCell ref="P82:R82"/>
    <mergeCell ref="F86:O86"/>
    <mergeCell ref="H82:I82"/>
    <mergeCell ref="F83:G83"/>
    <mergeCell ref="F81:G81"/>
    <mergeCell ref="P83:R83"/>
    <mergeCell ref="P92:R92"/>
    <mergeCell ref="H106:I107"/>
    <mergeCell ref="H91:I91"/>
    <mergeCell ref="L106:L107"/>
    <mergeCell ref="H83:I83"/>
    <mergeCell ref="J106:J107"/>
    <mergeCell ref="P91:R91"/>
    <mergeCell ref="P86:R86"/>
    <mergeCell ref="F106:G107"/>
    <mergeCell ref="F102:O102"/>
    <mergeCell ref="K106:K107"/>
    <mergeCell ref="P102:R102"/>
    <mergeCell ref="H93:I93"/>
    <mergeCell ref="H116:I116"/>
    <mergeCell ref="H117:I117"/>
    <mergeCell ref="F116:G116"/>
    <mergeCell ref="H108:I108"/>
    <mergeCell ref="F117:G117"/>
    <mergeCell ref="P118:S121"/>
    <mergeCell ref="H121:I121"/>
    <mergeCell ref="M119:N119"/>
    <mergeCell ref="M121:N121"/>
    <mergeCell ref="H119:I119"/>
    <mergeCell ref="F119:G119"/>
    <mergeCell ref="M116:N116"/>
    <mergeCell ref="P116:S117"/>
    <mergeCell ref="M117:N117"/>
    <mergeCell ref="G113:I113"/>
    <mergeCell ref="F108:G108"/>
    <mergeCell ref="H118:I118"/>
    <mergeCell ref="P107:S112"/>
    <mergeCell ref="P93:R93"/>
    <mergeCell ref="F101:G101"/>
    <mergeCell ref="M126:N126"/>
    <mergeCell ref="H126:I126"/>
    <mergeCell ref="P122:S128"/>
    <mergeCell ref="H122:I122"/>
    <mergeCell ref="F123:G123"/>
    <mergeCell ref="F124:G124"/>
    <mergeCell ref="F125:G125"/>
    <mergeCell ref="H101:I101"/>
    <mergeCell ref="F97:G97"/>
    <mergeCell ref="F98:G98"/>
    <mergeCell ref="F95:G95"/>
    <mergeCell ref="F96:G96"/>
    <mergeCell ref="P100:R100"/>
    <mergeCell ref="P101:R101"/>
    <mergeCell ref="F93:G93"/>
    <mergeCell ref="F100:G100"/>
    <mergeCell ref="H97:I97"/>
    <mergeCell ref="P97:R97"/>
    <mergeCell ref="H98:I98"/>
    <mergeCell ref="P98:R98"/>
    <mergeCell ref="M118:N118"/>
    <mergeCell ref="F118:G118"/>
    <mergeCell ref="G1:R1"/>
    <mergeCell ref="F4:S4"/>
    <mergeCell ref="P84:R84"/>
    <mergeCell ref="P85:R85"/>
    <mergeCell ref="F84:G84"/>
    <mergeCell ref="F85:G85"/>
    <mergeCell ref="F79:G79"/>
    <mergeCell ref="F115:N115"/>
    <mergeCell ref="F126:G126"/>
    <mergeCell ref="M42:S42"/>
    <mergeCell ref="F120:G120"/>
    <mergeCell ref="M120:N120"/>
    <mergeCell ref="F122:G122"/>
    <mergeCell ref="M122:N122"/>
    <mergeCell ref="H120:I120"/>
    <mergeCell ref="M90:R90"/>
    <mergeCell ref="M74:R74"/>
    <mergeCell ref="F121:G121"/>
    <mergeCell ref="M45:S45"/>
    <mergeCell ref="M46:S46"/>
    <mergeCell ref="H75:I75"/>
    <mergeCell ref="P79:R79"/>
    <mergeCell ref="G39:S40"/>
    <mergeCell ref="G42:J42"/>
    <mergeCell ref="M43:S43"/>
    <mergeCell ref="G43:J43"/>
    <mergeCell ref="G44:J44"/>
    <mergeCell ref="G45:J45"/>
    <mergeCell ref="G46:J46"/>
    <mergeCell ref="F75:G75"/>
    <mergeCell ref="M44:S44"/>
    <mergeCell ref="G69:N69"/>
    <mergeCell ref="F73:R73"/>
    <mergeCell ref="P75:R75"/>
    <mergeCell ref="F50:S50"/>
    <mergeCell ref="H51:S51"/>
    <mergeCell ref="H52:S52"/>
    <mergeCell ref="K56:S56"/>
    <mergeCell ref="K57:S57"/>
    <mergeCell ref="K58:S58"/>
    <mergeCell ref="K59:S59"/>
    <mergeCell ref="K60:S60"/>
    <mergeCell ref="F92:G92"/>
    <mergeCell ref="H100:I100"/>
    <mergeCell ref="H92:I92"/>
    <mergeCell ref="J74:L74"/>
    <mergeCell ref="F82:G82"/>
    <mergeCell ref="F74:I74"/>
    <mergeCell ref="P81:R81"/>
    <mergeCell ref="F76:G76"/>
    <mergeCell ref="H76:I76"/>
    <mergeCell ref="P76:R76"/>
    <mergeCell ref="P77:R77"/>
    <mergeCell ref="H77:I77"/>
    <mergeCell ref="H78:I78"/>
    <mergeCell ref="H85:I85"/>
    <mergeCell ref="F90:I90"/>
    <mergeCell ref="P78:R78"/>
    <mergeCell ref="F77:G77"/>
    <mergeCell ref="F78:G78"/>
    <mergeCell ref="F80:G80"/>
    <mergeCell ref="H84:I84"/>
    <mergeCell ref="J90:L90"/>
    <mergeCell ref="P80:R80"/>
    <mergeCell ref="H79:I79"/>
    <mergeCell ref="F91:G91"/>
    <mergeCell ref="P94:R94"/>
    <mergeCell ref="H95:I95"/>
    <mergeCell ref="P95:R95"/>
    <mergeCell ref="H96:I96"/>
    <mergeCell ref="F94:G94"/>
    <mergeCell ref="H94:I94"/>
    <mergeCell ref="P96:R96"/>
    <mergeCell ref="F99:G99"/>
    <mergeCell ref="H99:I99"/>
    <mergeCell ref="P99:R99"/>
  </mergeCells>
  <conditionalFormatting sqref="F75:G75 F91:G92 F100:G100 F77:G85 F117:G122 F126:G126">
    <cfRule type="cellIs" dxfId="31" priority="75" stopIfTrue="1" operator="equal">
      <formula>0</formula>
    </cfRule>
  </conditionalFormatting>
  <conditionalFormatting sqref="J92 M92 M100 J100 J96 J98 M94 M96 M98 M77:M85 J76:J85 J117:K122 J126:K126">
    <cfRule type="notContainsBlanks" priority="71" stopIfTrue="1">
      <formula>LEN(TRIM(J76))&gt;0</formula>
    </cfRule>
    <cfRule type="expression" dxfId="30" priority="86" stopIfTrue="1">
      <formula>NOT(ISBLANK($F76))</formula>
    </cfRule>
  </conditionalFormatting>
  <conditionalFormatting sqref="F116:G116">
    <cfRule type="cellIs" dxfId="29" priority="67" stopIfTrue="1" operator="equal">
      <formula>0</formula>
    </cfRule>
  </conditionalFormatting>
  <conditionalFormatting sqref="H93:M93 P93:R93">
    <cfRule type="expression" dxfId="28" priority="62" stopIfTrue="1">
      <formula>NOT($H$92="")</formula>
    </cfRule>
  </conditionalFormatting>
  <conditionalFormatting sqref="P101:R101 H101:M101">
    <cfRule type="expression" dxfId="27" priority="61" stopIfTrue="1">
      <formula>NOT($H$100="")</formula>
    </cfRule>
  </conditionalFormatting>
  <conditionalFormatting sqref="N93">
    <cfRule type="notContainsBlanks" priority="57" stopIfTrue="1">
      <formula>LEN(TRIM(N93))&gt;0</formula>
    </cfRule>
    <cfRule type="expression" dxfId="26" priority="59" stopIfTrue="1">
      <formula>NOT(ISBLANK($F$92))</formula>
    </cfRule>
  </conditionalFormatting>
  <conditionalFormatting sqref="N101">
    <cfRule type="notContainsBlanks" priority="55" stopIfTrue="1">
      <formula>LEN(TRIM(N101))&gt;0</formula>
    </cfRule>
    <cfRule type="expression" dxfId="25" priority="56" stopIfTrue="1">
      <formula>NOT(ISBLANK($F$100))</formula>
    </cfRule>
  </conditionalFormatting>
  <conditionalFormatting sqref="J94">
    <cfRule type="notContainsBlanks" priority="34" stopIfTrue="1">
      <formula>LEN(TRIM(J94))&gt;0</formula>
    </cfRule>
    <cfRule type="expression" dxfId="24" priority="36" stopIfTrue="1">
      <formula>NOT(ISBLANK($F94))</formula>
    </cfRule>
  </conditionalFormatting>
  <conditionalFormatting sqref="H95:J95 P95 L95:M95">
    <cfRule type="expression" dxfId="23" priority="33" stopIfTrue="1">
      <formula>NOT($H$94="")</formula>
    </cfRule>
  </conditionalFormatting>
  <conditionalFormatting sqref="N95 N97 N99">
    <cfRule type="notContainsBlanks" priority="31" stopIfTrue="1">
      <formula>LEN(TRIM(N95))&gt;0</formula>
    </cfRule>
  </conditionalFormatting>
  <conditionalFormatting sqref="F98:G98">
    <cfRule type="cellIs" dxfId="22" priority="30" stopIfTrue="1" operator="equal">
      <formula>0</formula>
    </cfRule>
  </conditionalFormatting>
  <conditionalFormatting sqref="F96:G96">
    <cfRule type="cellIs" dxfId="21" priority="29" stopIfTrue="1" operator="equal">
      <formula>0</formula>
    </cfRule>
  </conditionalFormatting>
  <conditionalFormatting sqref="F94:G94">
    <cfRule type="cellIs" dxfId="20" priority="28" stopIfTrue="1" operator="equal">
      <formula>0</formula>
    </cfRule>
  </conditionalFormatting>
  <conditionalFormatting sqref="H97:M97 P97:R97">
    <cfRule type="expression" dxfId="19" priority="27" stopIfTrue="1">
      <formula>NOT($H$96="")</formula>
    </cfRule>
  </conditionalFormatting>
  <conditionalFormatting sqref="H99:M99 P99:R99">
    <cfRule type="expression" dxfId="18" priority="26" stopIfTrue="1">
      <formula>NOT($H$98="")</formula>
    </cfRule>
  </conditionalFormatting>
  <conditionalFormatting sqref="N95">
    <cfRule type="expression" dxfId="17" priority="32" stopIfTrue="1">
      <formula>NOT(ISBLANK($F$94))</formula>
    </cfRule>
  </conditionalFormatting>
  <conditionalFormatting sqref="N97">
    <cfRule type="expression" dxfId="16" priority="25" stopIfTrue="1">
      <formula>NOT(ISBLANK($F$96))</formula>
    </cfRule>
  </conditionalFormatting>
  <conditionalFormatting sqref="N99">
    <cfRule type="expression" dxfId="15" priority="24" stopIfTrue="1">
      <formula>NOT(ISBLANK($F$98))</formula>
    </cfRule>
  </conditionalFormatting>
  <conditionalFormatting sqref="F76:G76">
    <cfRule type="cellIs" dxfId="14" priority="22" stopIfTrue="1" operator="equal">
      <formula>0</formula>
    </cfRule>
  </conditionalFormatting>
  <conditionalFormatting sqref="M76">
    <cfRule type="notContainsBlanks" priority="21" stopIfTrue="1">
      <formula>LEN(TRIM(M76))&gt;0</formula>
    </cfRule>
    <cfRule type="expression" dxfId="13" priority="23" stopIfTrue="1">
      <formula>NOT(ISBLANK($F76))</formula>
    </cfRule>
  </conditionalFormatting>
  <conditionalFormatting sqref="F93:G93">
    <cfRule type="cellIs" dxfId="12" priority="18" stopIfTrue="1" operator="equal">
      <formula>0</formula>
    </cfRule>
  </conditionalFormatting>
  <conditionalFormatting sqref="F97:G97">
    <cfRule type="cellIs" dxfId="11" priority="16" stopIfTrue="1" operator="equal">
      <formula>0</formula>
    </cfRule>
  </conditionalFormatting>
  <conditionalFormatting sqref="F99:G99">
    <cfRule type="cellIs" dxfId="10" priority="15" stopIfTrue="1" operator="equal">
      <formula>0</formula>
    </cfRule>
  </conditionalFormatting>
  <conditionalFormatting sqref="F101:G101">
    <cfRule type="cellIs" dxfId="9" priority="14" stopIfTrue="1" operator="equal">
      <formula>0</formula>
    </cfRule>
  </conditionalFormatting>
  <conditionalFormatting sqref="F123:G123">
    <cfRule type="cellIs" dxfId="8" priority="9" stopIfTrue="1" operator="equal">
      <formula>0</formula>
    </cfRule>
  </conditionalFormatting>
  <conditionalFormatting sqref="J123:K123">
    <cfRule type="notContainsBlanks" priority="8" stopIfTrue="1">
      <formula>LEN(TRIM(J123))&gt;0</formula>
    </cfRule>
    <cfRule type="expression" dxfId="7" priority="10" stopIfTrue="1">
      <formula>NOT(ISBLANK($F123))</formula>
    </cfRule>
  </conditionalFormatting>
  <conditionalFormatting sqref="F124:G124">
    <cfRule type="cellIs" dxfId="6" priority="6" stopIfTrue="1" operator="equal">
      <formula>0</formula>
    </cfRule>
  </conditionalFormatting>
  <conditionalFormatting sqref="J124:K124">
    <cfRule type="notContainsBlanks" priority="5" stopIfTrue="1">
      <formula>LEN(TRIM(J124))&gt;0</formula>
    </cfRule>
    <cfRule type="expression" dxfId="5" priority="7" stopIfTrue="1">
      <formula>NOT(ISBLANK($F124))</formula>
    </cfRule>
  </conditionalFormatting>
  <conditionalFormatting sqref="F125:G125">
    <cfRule type="cellIs" dxfId="4" priority="3" stopIfTrue="1" operator="equal">
      <formula>0</formula>
    </cfRule>
  </conditionalFormatting>
  <conditionalFormatting sqref="J125:K125">
    <cfRule type="notContainsBlanks" priority="2" stopIfTrue="1">
      <formula>LEN(TRIM(J125))&gt;0</formula>
    </cfRule>
    <cfRule type="expression" dxfId="3" priority="4" stopIfTrue="1">
      <formula>NOT(ISBLANK($F125))</formula>
    </cfRule>
  </conditionalFormatting>
  <conditionalFormatting sqref="F95:G95">
    <cfRule type="cellIs" dxfId="2" priority="1" stopIfTrue="1" operator="equal">
      <formula>0</formula>
    </cfRule>
  </conditionalFormatting>
  <dataValidations count="6">
    <dataValidation type="list" allowBlank="1" showInputMessage="1" showErrorMessage="1" sqref="M76:M85 M92 M94 M96 M98 M100 K117:K126">
      <formula1>"0,1,2,3"</formula1>
    </dataValidation>
    <dataValidation type="list" allowBlank="1" showInputMessage="1" showErrorMessage="1" sqref="H117:I126">
      <formula1>$D$18:$D$201</formula1>
    </dataValidation>
    <dataValidation type="list" allowBlank="1" showInputMessage="1" showErrorMessage="1" sqref="F76:G85">
      <formula1>$B$18:$B$113</formula1>
    </dataValidation>
    <dataValidation type="list" allowBlank="1" showInputMessage="1" showErrorMessage="1" sqref="C4:C18">
      <formula1>$C$4:$C$185</formula1>
    </dataValidation>
    <dataValidation type="list" allowBlank="1" showInputMessage="1" showErrorMessage="1" sqref="F92:G92 F94:G94 F96:G96 F98:G98 F100:G100">
      <formula1>$C$1:$C$18</formula1>
    </dataValidation>
    <dataValidation type="list" allowBlank="1" showInputMessage="1" showErrorMessage="1" sqref="F117:G126">
      <formula1>$D$1:$D$18</formula1>
    </dataValidation>
  </dataValidations>
  <pageMargins left="0.7" right="0.7" top="0.75" bottom="0.75" header="0.3" footer="0.3"/>
  <pageSetup scale="55" fitToHeight="0" orientation="portrait" r:id="rId1"/>
  <headerFooter>
    <oddHeader>&amp;C&amp;G</oddHeader>
    <oddFooter>&amp;CPage &amp;P</oddFooter>
  </headerFooter>
  <rowBreaks count="2" manualBreakCount="2">
    <brk id="63" max="16383" man="1"/>
    <brk id="128" max="16383" man="1"/>
  </rowBreaks>
  <ignoredErrors>
    <ignoredError sqref="O99 S95:S97 O93 S93 S98:S99 O96:O98" formula="1"/>
  </ignoredErrors>
  <drawing r:id="rId2"/>
  <legacyDrawing r:id="rId3"/>
  <legacyDrawingHF r:id="rId4"/>
  <oleObjects>
    <mc:AlternateContent xmlns:mc="http://schemas.openxmlformats.org/markup-compatibility/2006">
      <mc:Choice Requires="x14">
        <oleObject progId="Document" shapeId="20958" r:id="rId5">
          <objectPr defaultSize="0" r:id="rId6">
            <anchor moveWithCells="1">
              <from>
                <xdr:col>5</xdr:col>
                <xdr:colOff>28575</xdr:colOff>
                <xdr:row>4</xdr:row>
                <xdr:rowOff>38100</xdr:rowOff>
              </from>
              <to>
                <xdr:col>18</xdr:col>
                <xdr:colOff>495300</xdr:colOff>
                <xdr:row>41</xdr:row>
                <xdr:rowOff>47625</xdr:rowOff>
              </to>
            </anchor>
          </objectPr>
        </oleObject>
      </mc:Choice>
      <mc:Fallback>
        <oleObject progId="Document" shapeId="20958" r:id="rId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00B0F0"/>
  </sheetPr>
  <dimension ref="B1:L123"/>
  <sheetViews>
    <sheetView showGridLines="0" zoomScale="90" zoomScaleNormal="90" zoomScalePageLayoutView="90" workbookViewId="0">
      <pane ySplit="14" topLeftCell="A15" activePane="bottomLeft" state="frozen"/>
      <selection pane="bottomLeft" activeCell="C20" sqref="C20"/>
    </sheetView>
  </sheetViews>
  <sheetFormatPr defaultColWidth="9.140625" defaultRowHeight="12.95" customHeight="1"/>
  <cols>
    <col min="1" max="1" width="1.7109375" style="131" customWidth="1"/>
    <col min="2" max="2" width="5.140625" style="131" customWidth="1"/>
    <col min="3" max="3" width="0.85546875" style="132" customWidth="1"/>
    <col min="4" max="4" width="101.140625" style="131" customWidth="1"/>
    <col min="5" max="5" width="22.42578125" style="131" customWidth="1"/>
    <col min="6" max="6" width="0.28515625" style="131" customWidth="1"/>
    <col min="7" max="7" width="13.42578125" style="131" bestFit="1" customWidth="1"/>
    <col min="8" max="8" width="3.7109375" style="131" customWidth="1"/>
    <col min="9" max="9" width="1.7109375" style="132" customWidth="1"/>
    <col min="10" max="10" width="22.28515625" style="138" customWidth="1"/>
    <col min="11" max="11" width="12" style="138" customWidth="1"/>
    <col min="12" max="16384" width="9.140625" style="131"/>
  </cols>
  <sheetData>
    <row r="1" spans="4:12" ht="12.95" customHeight="1" thickBot="1"/>
    <row r="2" spans="4:12" ht="12.95" customHeight="1">
      <c r="D2" s="115" t="s">
        <v>36</v>
      </c>
      <c r="E2" s="292" t="s">
        <v>251</v>
      </c>
      <c r="F2" s="292"/>
      <c r="G2" s="292"/>
      <c r="H2" s="292"/>
      <c r="I2" s="139"/>
      <c r="J2" s="259"/>
      <c r="K2" s="287"/>
      <c r="L2" s="140"/>
    </row>
    <row r="3" spans="4:12" ht="12.95" customHeight="1">
      <c r="D3" s="116" t="s">
        <v>35</v>
      </c>
      <c r="E3" s="293"/>
      <c r="F3" s="282"/>
      <c r="G3" s="462"/>
      <c r="H3" s="462"/>
      <c r="I3" s="141"/>
      <c r="J3" s="282"/>
      <c r="K3" s="288"/>
      <c r="L3" s="140"/>
    </row>
    <row r="4" spans="4:12" ht="12.95" customHeight="1">
      <c r="D4" s="142"/>
      <c r="E4" s="293"/>
      <c r="F4" s="270"/>
      <c r="G4" s="462"/>
      <c r="H4" s="462"/>
      <c r="I4" s="141"/>
      <c r="J4" s="282"/>
      <c r="K4" s="288"/>
      <c r="L4" s="140"/>
    </row>
    <row r="5" spans="4:12" ht="12.95" customHeight="1">
      <c r="D5" s="142"/>
      <c r="E5" s="293"/>
      <c r="F5" s="282"/>
      <c r="G5" s="282"/>
      <c r="H5" s="113"/>
      <c r="I5" s="141"/>
      <c r="J5" s="282"/>
      <c r="K5" s="106"/>
      <c r="L5" s="140"/>
    </row>
    <row r="6" spans="4:12" ht="12.95" customHeight="1" thickBot="1">
      <c r="D6" s="144"/>
      <c r="E6" s="283"/>
      <c r="F6" s="283"/>
      <c r="G6" s="463"/>
      <c r="H6" s="463"/>
      <c r="I6" s="145"/>
      <c r="J6" s="286"/>
      <c r="K6" s="119"/>
      <c r="L6" s="140"/>
    </row>
    <row r="7" spans="4:12" ht="5.0999999999999996" customHeight="1" thickBot="1"/>
    <row r="8" spans="4:12" ht="12.95" customHeight="1">
      <c r="D8" s="482"/>
      <c r="E8" s="292"/>
      <c r="F8" s="292"/>
      <c r="G8" s="292"/>
      <c r="H8" s="294"/>
      <c r="J8" s="153"/>
      <c r="K8" s="154"/>
      <c r="L8" s="117" t="s">
        <v>44</v>
      </c>
    </row>
    <row r="9" spans="4:12" ht="12.95" customHeight="1">
      <c r="D9" s="116"/>
      <c r="E9" s="293"/>
      <c r="F9" s="285"/>
      <c r="G9" s="285"/>
      <c r="H9" s="106"/>
      <c r="J9" s="280"/>
      <c r="K9" s="156"/>
      <c r="L9" s="117"/>
    </row>
    <row r="10" spans="4:12" ht="12.95" customHeight="1">
      <c r="D10" s="116"/>
      <c r="E10" s="293"/>
      <c r="F10" s="285"/>
      <c r="G10" s="462"/>
      <c r="H10" s="464"/>
      <c r="J10" s="105"/>
      <c r="K10" s="152"/>
      <c r="L10" s="118" t="s">
        <v>45</v>
      </c>
    </row>
    <row r="11" spans="4:12" ht="12.95" customHeight="1">
      <c r="D11" s="142"/>
      <c r="E11" s="285"/>
      <c r="F11" s="285"/>
      <c r="G11" s="462"/>
      <c r="H11" s="464"/>
      <c r="J11" s="157"/>
      <c r="K11" s="151"/>
      <c r="L11" s="118" t="s">
        <v>46</v>
      </c>
    </row>
    <row r="12" spans="4:12" ht="12.95" customHeight="1">
      <c r="D12" s="142"/>
      <c r="E12" s="285"/>
      <c r="F12" s="285"/>
      <c r="G12" s="462"/>
      <c r="H12" s="464"/>
      <c r="J12" s="157"/>
      <c r="K12" s="106"/>
      <c r="L12" s="138"/>
    </row>
    <row r="13" spans="4:12" ht="12" customHeight="1" thickBot="1">
      <c r="D13" s="144"/>
      <c r="E13" s="260"/>
      <c r="F13" s="286"/>
      <c r="G13" s="465"/>
      <c r="H13" s="466"/>
      <c r="J13" s="155"/>
      <c r="K13" s="109"/>
      <c r="L13" s="138"/>
    </row>
    <row r="14" spans="4:12" ht="12.75" hidden="1" customHeight="1">
      <c r="D14" s="143"/>
      <c r="E14" s="111"/>
      <c r="F14" s="114"/>
      <c r="J14" s="131"/>
    </row>
    <row r="15" spans="4:12" ht="12.95" customHeight="1" thickBot="1">
      <c r="J15" s="131"/>
    </row>
    <row r="16" spans="4:12" ht="21" customHeight="1" thickBot="1">
      <c r="D16" s="459" t="s">
        <v>184</v>
      </c>
      <c r="E16" s="460"/>
      <c r="F16" s="460"/>
      <c r="G16" s="460"/>
      <c r="H16" s="461"/>
      <c r="I16" s="120"/>
      <c r="J16" s="131" t="s">
        <v>183</v>
      </c>
    </row>
    <row r="17" spans="2:11" ht="12.95" customHeight="1" thickBot="1">
      <c r="D17" s="134" t="s">
        <v>13</v>
      </c>
      <c r="E17" s="135" t="s">
        <v>14</v>
      </c>
      <c r="F17" s="136"/>
      <c r="G17" s="121" t="s">
        <v>15</v>
      </c>
      <c r="H17" s="137"/>
      <c r="I17" s="122"/>
      <c r="J17" s="131"/>
    </row>
    <row r="18" spans="2:11" ht="5.0999999999999996" customHeight="1">
      <c r="D18" s="142"/>
      <c r="E18" s="143"/>
      <c r="F18" s="143"/>
      <c r="G18" s="143"/>
      <c r="H18" s="146"/>
      <c r="I18" s="147"/>
      <c r="J18" s="131"/>
      <c r="K18" s="131"/>
    </row>
    <row r="19" spans="2:11" ht="5.0999999999999996" customHeight="1">
      <c r="C19" s="129"/>
      <c r="D19" s="125"/>
      <c r="E19" s="126"/>
      <c r="F19" s="127"/>
      <c r="G19" s="124"/>
      <c r="H19" s="128"/>
      <c r="I19" s="124"/>
      <c r="J19" s="148"/>
      <c r="K19" s="131"/>
    </row>
    <row r="20" spans="2:11" s="265" customFormat="1" ht="15" customHeight="1">
      <c r="C20" s="264"/>
      <c r="D20" s="290" t="s">
        <v>185</v>
      </c>
      <c r="E20" s="158"/>
      <c r="F20" s="159"/>
      <c r="G20" s="261"/>
      <c r="H20" s="160"/>
      <c r="I20" s="261"/>
      <c r="J20" s="258"/>
    </row>
    <row r="21" spans="2:11" s="265" customFormat="1" ht="12.95" customHeight="1">
      <c r="B21" s="264"/>
      <c r="C21" s="264"/>
      <c r="D21" s="256" t="s">
        <v>186</v>
      </c>
      <c r="E21" s="289" t="s">
        <v>187</v>
      </c>
      <c r="F21" s="130"/>
      <c r="G21" s="257">
        <v>18</v>
      </c>
      <c r="H21" s="123"/>
      <c r="I21" s="261"/>
      <c r="J21" s="258"/>
    </row>
    <row r="22" spans="2:11" s="265" customFormat="1" ht="13.5">
      <c r="B22" s="264"/>
      <c r="C22" s="264"/>
      <c r="D22" s="256" t="s">
        <v>188</v>
      </c>
      <c r="E22" s="289" t="s">
        <v>189</v>
      </c>
      <c r="F22" s="130"/>
      <c r="G22" s="257">
        <v>24.67</v>
      </c>
      <c r="H22" s="123"/>
      <c r="I22" s="261"/>
      <c r="J22" s="258"/>
    </row>
    <row r="23" spans="2:11" s="265" customFormat="1" ht="13.5">
      <c r="B23" s="264"/>
      <c r="C23" s="264"/>
      <c r="D23" s="256" t="s">
        <v>190</v>
      </c>
      <c r="E23" s="289" t="s">
        <v>191</v>
      </c>
      <c r="F23" s="130"/>
      <c r="G23" s="257">
        <v>9.33</v>
      </c>
      <c r="H23" s="123"/>
      <c r="I23" s="261"/>
      <c r="J23" s="258"/>
    </row>
    <row r="24" spans="2:11" s="265" customFormat="1" ht="13.5">
      <c r="B24" s="264"/>
      <c r="C24" s="264"/>
      <c r="D24" s="256" t="s">
        <v>192</v>
      </c>
      <c r="E24" s="289" t="s">
        <v>193</v>
      </c>
      <c r="F24" s="130"/>
      <c r="G24" s="257">
        <v>29.33</v>
      </c>
      <c r="H24" s="123"/>
      <c r="I24" s="261"/>
      <c r="J24" s="258"/>
    </row>
    <row r="25" spans="2:11" s="265" customFormat="1" ht="13.5">
      <c r="B25" s="264"/>
      <c r="C25" s="264"/>
      <c r="D25" s="256" t="s">
        <v>194</v>
      </c>
      <c r="E25" s="289" t="s">
        <v>195</v>
      </c>
      <c r="F25" s="130"/>
      <c r="G25" s="257">
        <v>40.67</v>
      </c>
      <c r="H25" s="123"/>
      <c r="I25" s="261"/>
      <c r="J25" s="258"/>
    </row>
    <row r="26" spans="2:11" s="265" customFormat="1" ht="13.5">
      <c r="B26" s="264"/>
      <c r="C26" s="264"/>
      <c r="D26" s="256" t="s">
        <v>196</v>
      </c>
      <c r="E26" s="289" t="s">
        <v>197</v>
      </c>
      <c r="F26" s="130"/>
      <c r="G26" s="257">
        <v>15.33</v>
      </c>
      <c r="H26" s="123"/>
      <c r="I26" s="261"/>
      <c r="J26" s="258"/>
    </row>
    <row r="27" spans="2:11" s="265" customFormat="1" ht="13.5">
      <c r="B27" s="264"/>
      <c r="C27" s="264"/>
      <c r="D27" s="256" t="s">
        <v>198</v>
      </c>
      <c r="E27" s="289" t="s">
        <v>199</v>
      </c>
      <c r="F27" s="130"/>
      <c r="G27" s="257">
        <v>22.67</v>
      </c>
      <c r="H27" s="123"/>
      <c r="I27" s="261"/>
      <c r="J27" s="258"/>
    </row>
    <row r="28" spans="2:11" s="265" customFormat="1" ht="13.5">
      <c r="B28" s="264"/>
      <c r="C28" s="264"/>
      <c r="D28" s="256" t="s">
        <v>200</v>
      </c>
      <c r="E28" s="289" t="s">
        <v>201</v>
      </c>
      <c r="F28" s="130"/>
      <c r="G28" s="257">
        <v>32</v>
      </c>
      <c r="H28" s="123"/>
      <c r="I28" s="261"/>
      <c r="J28" s="258"/>
    </row>
    <row r="29" spans="2:11" s="265" customFormat="1" ht="13.5">
      <c r="B29" s="264"/>
      <c r="C29" s="264"/>
      <c r="D29" s="256" t="s">
        <v>202</v>
      </c>
      <c r="E29" s="289" t="s">
        <v>203</v>
      </c>
      <c r="F29" s="130"/>
      <c r="G29" s="257">
        <v>12</v>
      </c>
      <c r="H29" s="123"/>
      <c r="I29" s="261"/>
      <c r="J29" s="258"/>
    </row>
    <row r="30" spans="2:11" s="265" customFormat="1" ht="13.5">
      <c r="B30" s="264"/>
      <c r="C30" s="264"/>
      <c r="D30" s="256" t="s">
        <v>204</v>
      </c>
      <c r="E30" s="289" t="s">
        <v>205</v>
      </c>
      <c r="F30" s="130"/>
      <c r="G30" s="257">
        <v>34</v>
      </c>
      <c r="H30" s="123"/>
      <c r="I30" s="261"/>
      <c r="J30" s="258"/>
    </row>
    <row r="31" spans="2:11" s="265" customFormat="1" ht="13.5">
      <c r="B31" s="264"/>
      <c r="C31" s="264"/>
      <c r="D31" s="256" t="s">
        <v>206</v>
      </c>
      <c r="E31" s="289" t="s">
        <v>207</v>
      </c>
      <c r="F31" s="130"/>
      <c r="G31" s="257">
        <v>48</v>
      </c>
      <c r="H31" s="123"/>
      <c r="I31" s="261"/>
      <c r="J31" s="258"/>
    </row>
    <row r="32" spans="2:11" s="265" customFormat="1" ht="13.5">
      <c r="B32" s="264"/>
      <c r="C32" s="264"/>
      <c r="D32" s="256" t="s">
        <v>208</v>
      </c>
      <c r="E32" s="289" t="s">
        <v>209</v>
      </c>
      <c r="F32" s="130"/>
      <c r="G32" s="257">
        <v>18</v>
      </c>
      <c r="H32" s="123"/>
      <c r="I32" s="261"/>
      <c r="J32" s="258"/>
    </row>
    <row r="33" spans="2:10" s="265" customFormat="1" ht="13.5">
      <c r="B33" s="264"/>
      <c r="C33" s="264"/>
      <c r="D33" s="256" t="s">
        <v>210</v>
      </c>
      <c r="E33" s="289" t="s">
        <v>211</v>
      </c>
      <c r="F33" s="130"/>
      <c r="G33" s="257">
        <v>16.670000000000002</v>
      </c>
      <c r="H33" s="123"/>
      <c r="I33" s="261"/>
      <c r="J33" s="258"/>
    </row>
    <row r="34" spans="2:10" s="265" customFormat="1" ht="13.5">
      <c r="B34" s="264"/>
      <c r="C34" s="264"/>
      <c r="D34" s="256" t="s">
        <v>212</v>
      </c>
      <c r="E34" s="289" t="s">
        <v>213</v>
      </c>
      <c r="F34" s="130"/>
      <c r="G34" s="257">
        <v>23.33</v>
      </c>
      <c r="H34" s="123"/>
      <c r="I34" s="261"/>
      <c r="J34" s="258"/>
    </row>
    <row r="35" spans="2:10" s="265" customFormat="1" ht="13.5">
      <c r="B35" s="264"/>
      <c r="C35" s="264"/>
      <c r="D35" s="256" t="s">
        <v>214</v>
      </c>
      <c r="E35" s="289" t="s">
        <v>215</v>
      </c>
      <c r="F35" s="130"/>
      <c r="G35" s="257">
        <v>8.67</v>
      </c>
      <c r="H35" s="123"/>
      <c r="I35" s="261"/>
      <c r="J35" s="258"/>
    </row>
    <row r="36" spans="2:10" s="265" customFormat="1" ht="13.5">
      <c r="B36" s="264"/>
      <c r="C36" s="264"/>
      <c r="D36" s="256" t="s">
        <v>216</v>
      </c>
      <c r="E36" s="289" t="s">
        <v>217</v>
      </c>
      <c r="F36" s="130"/>
      <c r="G36" s="257">
        <v>28</v>
      </c>
      <c r="H36" s="123"/>
      <c r="I36" s="261"/>
      <c r="J36" s="258"/>
    </row>
    <row r="37" spans="2:10" s="265" customFormat="1" ht="13.5">
      <c r="B37" s="264"/>
      <c r="C37" s="264"/>
      <c r="D37" s="256" t="s">
        <v>218</v>
      </c>
      <c r="E37" s="289" t="s">
        <v>219</v>
      </c>
      <c r="F37" s="130"/>
      <c r="G37" s="257">
        <v>39.33</v>
      </c>
      <c r="H37" s="123"/>
      <c r="I37" s="261"/>
      <c r="J37" s="258"/>
    </row>
    <row r="38" spans="2:10" s="265" customFormat="1" ht="13.5">
      <c r="B38" s="264"/>
      <c r="C38" s="264"/>
      <c r="D38" s="256" t="s">
        <v>220</v>
      </c>
      <c r="E38" s="289" t="s">
        <v>221</v>
      </c>
      <c r="F38" s="130"/>
      <c r="G38" s="257">
        <v>14.67</v>
      </c>
      <c r="H38" s="123"/>
      <c r="I38" s="261"/>
      <c r="J38" s="258"/>
    </row>
    <row r="39" spans="2:10" s="265" customFormat="1" ht="13.5">
      <c r="B39" s="264"/>
      <c r="C39" s="264"/>
      <c r="D39" s="256" t="s">
        <v>222</v>
      </c>
      <c r="E39" s="289" t="s">
        <v>223</v>
      </c>
      <c r="F39" s="130"/>
      <c r="G39" s="257">
        <v>20.67</v>
      </c>
      <c r="H39" s="123"/>
      <c r="I39" s="261"/>
      <c r="J39" s="258"/>
    </row>
    <row r="40" spans="2:10" s="265" customFormat="1" ht="13.5">
      <c r="B40" s="264"/>
      <c r="C40" s="264"/>
      <c r="D40" s="256" t="s">
        <v>224</v>
      </c>
      <c r="E40" s="289" t="s">
        <v>225</v>
      </c>
      <c r="F40" s="130"/>
      <c r="G40" s="257">
        <v>28.67</v>
      </c>
      <c r="H40" s="123"/>
      <c r="I40" s="261"/>
      <c r="J40" s="258"/>
    </row>
    <row r="41" spans="2:10" s="265" customFormat="1" ht="13.5">
      <c r="B41" s="264"/>
      <c r="C41" s="264"/>
      <c r="D41" s="256" t="s">
        <v>226</v>
      </c>
      <c r="E41" s="289" t="s">
        <v>227</v>
      </c>
      <c r="F41" s="130"/>
      <c r="G41" s="257">
        <v>10.67</v>
      </c>
      <c r="H41" s="123"/>
      <c r="I41" s="261"/>
      <c r="J41" s="258"/>
    </row>
    <row r="42" spans="2:10" s="265" customFormat="1" ht="13.5">
      <c r="B42" s="264"/>
      <c r="C42" s="264"/>
      <c r="D42" s="256" t="s">
        <v>228</v>
      </c>
      <c r="E42" s="289" t="s">
        <v>229</v>
      </c>
      <c r="F42" s="130"/>
      <c r="G42" s="257">
        <v>31.33</v>
      </c>
      <c r="H42" s="123"/>
      <c r="I42" s="261"/>
      <c r="J42" s="258"/>
    </row>
    <row r="43" spans="2:10" s="265" customFormat="1" ht="13.5">
      <c r="B43" s="264"/>
      <c r="C43" s="264"/>
      <c r="D43" s="256" t="s">
        <v>230</v>
      </c>
      <c r="E43" s="289" t="s">
        <v>231</v>
      </c>
      <c r="F43" s="130"/>
      <c r="G43" s="257">
        <v>44</v>
      </c>
      <c r="H43" s="123"/>
      <c r="I43" s="261"/>
      <c r="J43" s="258"/>
    </row>
    <row r="44" spans="2:10" s="265" customFormat="1" ht="13.5">
      <c r="B44" s="264"/>
      <c r="C44" s="264"/>
      <c r="D44" s="256" t="s">
        <v>232</v>
      </c>
      <c r="E44" s="289" t="s">
        <v>233</v>
      </c>
      <c r="F44" s="130"/>
      <c r="G44" s="257">
        <v>16.670000000000002</v>
      </c>
      <c r="H44" s="123"/>
      <c r="I44" s="261"/>
      <c r="J44" s="258"/>
    </row>
    <row r="45" spans="2:10" s="265" customFormat="1" ht="13.5">
      <c r="B45" s="264"/>
      <c r="C45" s="264"/>
      <c r="D45" s="256" t="s">
        <v>62</v>
      </c>
      <c r="E45" s="289" t="s">
        <v>63</v>
      </c>
      <c r="F45" s="130"/>
      <c r="G45" s="257">
        <v>2500</v>
      </c>
      <c r="H45" s="123"/>
      <c r="I45" s="261"/>
      <c r="J45" s="258"/>
    </row>
    <row r="46" spans="2:10" s="265" customFormat="1" ht="13.5">
      <c r="B46" s="264"/>
      <c r="C46" s="264"/>
      <c r="D46" s="256" t="s">
        <v>64</v>
      </c>
      <c r="E46" s="289" t="s">
        <v>65</v>
      </c>
      <c r="F46" s="130"/>
      <c r="G46" s="257">
        <v>1500</v>
      </c>
      <c r="H46" s="123"/>
      <c r="I46" s="261"/>
      <c r="J46" s="258"/>
    </row>
    <row r="47" spans="2:10" s="265" customFormat="1" ht="13.5">
      <c r="B47" s="264"/>
      <c r="C47" s="264"/>
      <c r="D47" s="256" t="s">
        <v>70</v>
      </c>
      <c r="E47" s="289" t="s">
        <v>66</v>
      </c>
      <c r="F47" s="130"/>
      <c r="G47" s="257">
        <v>1200</v>
      </c>
      <c r="H47" s="123"/>
      <c r="I47" s="261"/>
      <c r="J47" s="258"/>
    </row>
    <row r="48" spans="2:10" s="265" customFormat="1" ht="13.5">
      <c r="B48" s="264"/>
      <c r="C48" s="264"/>
      <c r="D48" s="256" t="s">
        <v>71</v>
      </c>
      <c r="E48" s="289" t="s">
        <v>67</v>
      </c>
      <c r="F48" s="130"/>
      <c r="G48" s="257">
        <v>1500</v>
      </c>
      <c r="H48" s="123"/>
      <c r="I48" s="261"/>
      <c r="J48" s="258"/>
    </row>
    <row r="49" spans="2:10" s="265" customFormat="1" ht="13.5">
      <c r="B49" s="264"/>
      <c r="C49" s="264"/>
      <c r="D49" s="256" t="s">
        <v>72</v>
      </c>
      <c r="E49" s="289" t="s">
        <v>68</v>
      </c>
      <c r="F49" s="130"/>
      <c r="G49" s="257">
        <v>2000</v>
      </c>
      <c r="H49" s="123"/>
      <c r="I49" s="261"/>
      <c r="J49" s="258"/>
    </row>
    <row r="50" spans="2:10" s="265" customFormat="1" ht="13.5">
      <c r="B50" s="264"/>
      <c r="C50" s="264"/>
      <c r="D50" s="256" t="s">
        <v>73</v>
      </c>
      <c r="E50" s="289" t="s">
        <v>69</v>
      </c>
      <c r="F50" s="130"/>
      <c r="G50" s="257">
        <v>4500</v>
      </c>
      <c r="H50" s="123"/>
      <c r="I50" s="261"/>
      <c r="J50" s="258"/>
    </row>
    <row r="51" spans="2:10" s="265" customFormat="1" ht="13.5">
      <c r="B51" s="264"/>
      <c r="C51" s="264"/>
      <c r="D51" s="256" t="s">
        <v>79</v>
      </c>
      <c r="E51" s="289" t="s">
        <v>74</v>
      </c>
      <c r="F51" s="130"/>
      <c r="G51" s="257">
        <v>5500</v>
      </c>
      <c r="H51" s="123"/>
      <c r="I51" s="261"/>
      <c r="J51" s="258"/>
    </row>
    <row r="52" spans="2:10" s="265" customFormat="1" ht="13.5">
      <c r="B52" s="264"/>
      <c r="C52" s="264"/>
      <c r="D52" s="256" t="s">
        <v>80</v>
      </c>
      <c r="E52" s="289" t="s">
        <v>75</v>
      </c>
      <c r="F52" s="130"/>
      <c r="G52" s="257">
        <v>37500</v>
      </c>
      <c r="H52" s="123"/>
      <c r="I52" s="261"/>
      <c r="J52" s="258"/>
    </row>
    <row r="53" spans="2:10" s="265" customFormat="1" ht="13.5">
      <c r="B53" s="264"/>
      <c r="C53" s="264"/>
      <c r="D53" s="256" t="s">
        <v>81</v>
      </c>
      <c r="E53" s="289" t="s">
        <v>76</v>
      </c>
      <c r="F53" s="130"/>
      <c r="G53" s="257">
        <v>20000</v>
      </c>
      <c r="H53" s="123"/>
      <c r="I53" s="261"/>
      <c r="J53" s="258"/>
    </row>
    <row r="54" spans="2:10" s="265" customFormat="1" ht="13.5">
      <c r="B54" s="264"/>
      <c r="C54" s="264"/>
      <c r="D54" s="256" t="s">
        <v>82</v>
      </c>
      <c r="E54" s="289" t="s">
        <v>77</v>
      </c>
      <c r="F54" s="130"/>
      <c r="G54" s="257">
        <v>25000</v>
      </c>
      <c r="H54" s="123"/>
      <c r="I54" s="261"/>
      <c r="J54" s="258"/>
    </row>
    <row r="55" spans="2:10" s="265" customFormat="1" ht="13.5">
      <c r="B55" s="264"/>
      <c r="C55" s="264"/>
      <c r="D55" s="256" t="s">
        <v>83</v>
      </c>
      <c r="E55" s="289" t="s">
        <v>78</v>
      </c>
      <c r="F55" s="130"/>
      <c r="G55" s="257">
        <v>69995</v>
      </c>
      <c r="H55" s="123"/>
      <c r="I55" s="261"/>
      <c r="J55" s="258"/>
    </row>
    <row r="56" spans="2:10" s="265" customFormat="1" ht="13.5">
      <c r="B56" s="264"/>
      <c r="C56" s="264"/>
      <c r="D56" s="256" t="s">
        <v>89</v>
      </c>
      <c r="E56" s="289" t="s">
        <v>84</v>
      </c>
      <c r="F56" s="130"/>
      <c r="G56" s="257">
        <v>5500</v>
      </c>
      <c r="H56" s="123"/>
      <c r="I56" s="261"/>
      <c r="J56" s="258"/>
    </row>
    <row r="57" spans="2:10" s="265" customFormat="1" ht="13.5">
      <c r="B57" s="264"/>
      <c r="C57" s="264"/>
      <c r="D57" s="256" t="s">
        <v>90</v>
      </c>
      <c r="E57" s="289" t="s">
        <v>85</v>
      </c>
      <c r="F57" s="130"/>
      <c r="G57" s="257">
        <v>750</v>
      </c>
      <c r="H57" s="123"/>
      <c r="I57" s="261"/>
      <c r="J57" s="258"/>
    </row>
    <row r="58" spans="2:10" s="265" customFormat="1" ht="13.5">
      <c r="B58" s="264"/>
      <c r="C58" s="264"/>
      <c r="D58" s="256" t="s">
        <v>91</v>
      </c>
      <c r="E58" s="289" t="s">
        <v>86</v>
      </c>
      <c r="F58" s="130"/>
      <c r="G58" s="257">
        <v>1000</v>
      </c>
      <c r="H58" s="123"/>
      <c r="I58" s="261"/>
      <c r="J58" s="258"/>
    </row>
    <row r="59" spans="2:10" s="265" customFormat="1" ht="13.5">
      <c r="B59" s="264"/>
      <c r="C59" s="264"/>
      <c r="D59" s="256" t="s">
        <v>92</v>
      </c>
      <c r="E59" s="289" t="s">
        <v>87</v>
      </c>
      <c r="F59" s="130"/>
      <c r="G59" s="257">
        <v>500</v>
      </c>
      <c r="H59" s="123"/>
      <c r="I59" s="261"/>
      <c r="J59" s="258"/>
    </row>
    <row r="60" spans="2:10" s="265" customFormat="1" ht="13.5">
      <c r="B60" s="264"/>
      <c r="C60" s="264"/>
      <c r="D60" s="256" t="s">
        <v>93</v>
      </c>
      <c r="E60" s="289" t="s">
        <v>88</v>
      </c>
      <c r="F60" s="130"/>
      <c r="G60" s="257">
        <v>500</v>
      </c>
      <c r="H60" s="123"/>
      <c r="I60" s="261"/>
      <c r="J60" s="258"/>
    </row>
    <row r="61" spans="2:10" s="265" customFormat="1" ht="13.5">
      <c r="B61" s="264"/>
      <c r="C61" s="264"/>
      <c r="D61" s="256" t="s">
        <v>100</v>
      </c>
      <c r="E61" s="289" t="s">
        <v>94</v>
      </c>
      <c r="F61" s="130"/>
      <c r="G61" s="257">
        <v>500</v>
      </c>
      <c r="H61" s="123"/>
      <c r="I61" s="261"/>
      <c r="J61" s="258"/>
    </row>
    <row r="62" spans="2:10" s="265" customFormat="1" ht="13.5">
      <c r="B62" s="264"/>
      <c r="C62" s="264"/>
      <c r="D62" s="256" t="s">
        <v>101</v>
      </c>
      <c r="E62" s="289" t="s">
        <v>95</v>
      </c>
      <c r="F62" s="130"/>
      <c r="G62" s="257">
        <v>10000</v>
      </c>
      <c r="H62" s="123"/>
      <c r="I62" s="261"/>
      <c r="J62" s="258"/>
    </row>
    <row r="63" spans="2:10" s="265" customFormat="1" ht="13.5">
      <c r="B63" s="264"/>
      <c r="C63" s="264"/>
      <c r="D63" s="256" t="s">
        <v>102</v>
      </c>
      <c r="E63" s="289" t="s">
        <v>96</v>
      </c>
      <c r="F63" s="130"/>
      <c r="G63" s="257">
        <v>10000</v>
      </c>
      <c r="H63" s="123"/>
      <c r="I63" s="261"/>
      <c r="J63" s="258"/>
    </row>
    <row r="64" spans="2:10" s="265" customFormat="1" ht="13.5">
      <c r="B64" s="264"/>
      <c r="C64" s="264"/>
      <c r="D64" s="256" t="s">
        <v>103</v>
      </c>
      <c r="E64" s="289" t="s">
        <v>97</v>
      </c>
      <c r="F64" s="130"/>
      <c r="G64" s="257">
        <v>1200</v>
      </c>
      <c r="H64" s="123"/>
      <c r="I64" s="261"/>
      <c r="J64" s="258"/>
    </row>
    <row r="65" spans="2:10" s="265" customFormat="1" ht="13.5">
      <c r="B65" s="264"/>
      <c r="C65" s="264"/>
      <c r="D65" s="256" t="s">
        <v>104</v>
      </c>
      <c r="E65" s="289" t="s">
        <v>98</v>
      </c>
      <c r="F65" s="130"/>
      <c r="G65" s="257">
        <v>500</v>
      </c>
      <c r="H65" s="123"/>
      <c r="I65" s="261"/>
      <c r="J65" s="258"/>
    </row>
    <row r="66" spans="2:10" s="265" customFormat="1" ht="13.5">
      <c r="B66" s="264"/>
      <c r="C66" s="264"/>
      <c r="D66" s="256" t="s">
        <v>105</v>
      </c>
      <c r="E66" s="289" t="s">
        <v>99</v>
      </c>
      <c r="F66" s="130"/>
      <c r="G66" s="257">
        <v>500</v>
      </c>
      <c r="H66" s="123"/>
      <c r="I66" s="261"/>
      <c r="J66" s="258"/>
    </row>
    <row r="67" spans="2:10" s="265" customFormat="1" ht="13.5">
      <c r="B67" s="264"/>
      <c r="C67" s="264"/>
      <c r="D67" s="256" t="s">
        <v>234</v>
      </c>
      <c r="E67" s="289" t="s">
        <v>235</v>
      </c>
      <c r="F67" s="130"/>
      <c r="G67" s="257">
        <v>2250</v>
      </c>
      <c r="H67" s="123"/>
      <c r="I67" s="261"/>
      <c r="J67" s="258"/>
    </row>
    <row r="68" spans="2:10" s="265" customFormat="1" ht="13.5">
      <c r="B68" s="264"/>
      <c r="C68" s="264"/>
      <c r="D68" s="256" t="s">
        <v>236</v>
      </c>
      <c r="E68" s="289" t="s">
        <v>237</v>
      </c>
      <c r="F68" s="130"/>
      <c r="G68" s="257">
        <v>2750</v>
      </c>
      <c r="H68" s="123"/>
      <c r="I68" s="261"/>
      <c r="J68" s="258"/>
    </row>
    <row r="69" spans="2:10" s="265" customFormat="1" ht="13.5">
      <c r="B69" s="264"/>
      <c r="C69" s="264"/>
      <c r="D69" s="256" t="s">
        <v>238</v>
      </c>
      <c r="E69" s="289" t="s">
        <v>239</v>
      </c>
      <c r="F69" s="130"/>
      <c r="G69" s="257">
        <v>3250</v>
      </c>
      <c r="H69" s="123"/>
      <c r="I69" s="261"/>
      <c r="J69" s="258"/>
    </row>
    <row r="70" spans="2:10" s="265" customFormat="1" ht="13.5">
      <c r="B70" s="264"/>
      <c r="C70" s="264"/>
      <c r="D70" s="256" t="s">
        <v>240</v>
      </c>
      <c r="E70" s="289" t="s">
        <v>241</v>
      </c>
      <c r="F70" s="130"/>
      <c r="G70" s="257">
        <v>3750</v>
      </c>
      <c r="H70" s="123"/>
      <c r="I70" s="261"/>
      <c r="J70" s="258"/>
    </row>
    <row r="71" spans="2:10" s="265" customFormat="1" ht="13.5">
      <c r="B71" s="264"/>
      <c r="C71" s="264"/>
      <c r="D71" s="256" t="s">
        <v>107</v>
      </c>
      <c r="E71" s="289" t="s">
        <v>106</v>
      </c>
      <c r="F71" s="130"/>
      <c r="G71" s="257">
        <v>1200</v>
      </c>
      <c r="H71" s="123"/>
      <c r="I71" s="261"/>
      <c r="J71" s="258"/>
    </row>
    <row r="72" spans="2:10" s="265" customFormat="1" ht="13.5">
      <c r="B72" s="264"/>
      <c r="C72" s="264"/>
      <c r="D72" s="256" t="s">
        <v>110</v>
      </c>
      <c r="E72" s="289" t="s">
        <v>108</v>
      </c>
      <c r="F72" s="130"/>
      <c r="G72" s="257">
        <v>2500</v>
      </c>
      <c r="H72" s="123"/>
      <c r="I72" s="261"/>
      <c r="J72" s="258"/>
    </row>
    <row r="73" spans="2:10" s="265" customFormat="1" ht="13.5">
      <c r="B73" s="264"/>
      <c r="C73" s="264"/>
      <c r="D73" s="256" t="s">
        <v>111</v>
      </c>
      <c r="E73" s="289" t="s">
        <v>109</v>
      </c>
      <c r="F73" s="130"/>
      <c r="G73" s="257">
        <v>150</v>
      </c>
      <c r="H73" s="123"/>
      <c r="I73" s="261"/>
      <c r="J73" s="258"/>
    </row>
    <row r="74" spans="2:10" s="265" customFormat="1" ht="13.5">
      <c r="B74" s="264"/>
      <c r="C74" s="264"/>
      <c r="D74" s="256" t="s">
        <v>242</v>
      </c>
      <c r="E74" s="289" t="s">
        <v>243</v>
      </c>
      <c r="F74" s="130"/>
      <c r="G74" s="257">
        <v>1650</v>
      </c>
      <c r="H74" s="123"/>
      <c r="I74" s="261"/>
      <c r="J74" s="258"/>
    </row>
    <row r="75" spans="2:10" s="265" customFormat="1" ht="13.5">
      <c r="B75" s="264"/>
      <c r="C75" s="264"/>
      <c r="D75" s="256" t="s">
        <v>244</v>
      </c>
      <c r="E75" s="289" t="s">
        <v>245</v>
      </c>
      <c r="F75" s="130"/>
      <c r="G75" s="257">
        <v>9900</v>
      </c>
      <c r="H75" s="123"/>
      <c r="I75" s="261"/>
      <c r="J75" s="258"/>
    </row>
    <row r="76" spans="2:10" s="265" customFormat="1" ht="13.5">
      <c r="B76" s="264"/>
      <c r="C76" s="264"/>
      <c r="D76" s="256" t="s">
        <v>246</v>
      </c>
      <c r="E76" s="289" t="s">
        <v>247</v>
      </c>
      <c r="F76" s="130"/>
      <c r="G76" s="257">
        <v>1320</v>
      </c>
      <c r="H76" s="123"/>
      <c r="I76" s="261"/>
      <c r="J76" s="258"/>
    </row>
    <row r="77" spans="2:10" s="265" customFormat="1" ht="13.5">
      <c r="B77" s="264"/>
      <c r="C77" s="264"/>
      <c r="D77" s="256" t="s">
        <v>131</v>
      </c>
      <c r="E77" s="289" t="s">
        <v>112</v>
      </c>
      <c r="F77" s="130"/>
      <c r="G77" s="257">
        <v>1650</v>
      </c>
      <c r="H77" s="123"/>
      <c r="I77" s="261"/>
      <c r="J77" s="258"/>
    </row>
    <row r="78" spans="2:10" s="265" customFormat="1" ht="13.5">
      <c r="B78" s="264"/>
      <c r="C78" s="264"/>
      <c r="D78" s="256" t="s">
        <v>132</v>
      </c>
      <c r="E78" s="289" t="s">
        <v>113</v>
      </c>
      <c r="F78" s="130"/>
      <c r="G78" s="257">
        <v>9900</v>
      </c>
      <c r="H78" s="123"/>
      <c r="I78" s="261"/>
      <c r="J78" s="258"/>
    </row>
    <row r="79" spans="2:10" s="265" customFormat="1" ht="13.5">
      <c r="B79" s="264"/>
      <c r="C79" s="264"/>
      <c r="D79" s="256" t="s">
        <v>133</v>
      </c>
      <c r="E79" s="289" t="s">
        <v>114</v>
      </c>
      <c r="F79" s="130"/>
      <c r="G79" s="257">
        <v>1320</v>
      </c>
      <c r="H79" s="123"/>
      <c r="I79" s="261"/>
      <c r="J79" s="258"/>
    </row>
    <row r="80" spans="2:10" s="265" customFormat="1" ht="13.5">
      <c r="B80" s="264"/>
      <c r="C80" s="264"/>
      <c r="D80" s="256" t="s">
        <v>134</v>
      </c>
      <c r="E80" s="289" t="s">
        <v>115</v>
      </c>
      <c r="F80" s="130"/>
      <c r="G80" s="257">
        <v>1650</v>
      </c>
      <c r="H80" s="123"/>
      <c r="I80" s="261"/>
      <c r="J80" s="258"/>
    </row>
    <row r="81" spans="2:10" s="265" customFormat="1" ht="13.5">
      <c r="B81" s="264"/>
      <c r="C81" s="264"/>
      <c r="D81" s="256" t="s">
        <v>135</v>
      </c>
      <c r="E81" s="289" t="s">
        <v>116</v>
      </c>
      <c r="F81" s="130"/>
      <c r="G81" s="257">
        <v>9900</v>
      </c>
      <c r="H81" s="123"/>
      <c r="I81" s="261"/>
      <c r="J81" s="258"/>
    </row>
    <row r="82" spans="2:10" s="265" customFormat="1" ht="13.5">
      <c r="B82" s="264"/>
      <c r="C82" s="264"/>
      <c r="D82" s="256" t="s">
        <v>136</v>
      </c>
      <c r="E82" s="289" t="s">
        <v>117</v>
      </c>
      <c r="F82" s="130"/>
      <c r="G82" s="257">
        <v>1320</v>
      </c>
      <c r="H82" s="123"/>
      <c r="I82" s="261"/>
      <c r="J82" s="258"/>
    </row>
    <row r="83" spans="2:10" s="265" customFormat="1" ht="13.5">
      <c r="B83" s="264"/>
      <c r="C83" s="264"/>
      <c r="D83" s="256" t="s">
        <v>137</v>
      </c>
      <c r="E83" s="289" t="s">
        <v>118</v>
      </c>
      <c r="F83" s="130"/>
      <c r="G83" s="257">
        <v>895</v>
      </c>
      <c r="H83" s="123"/>
      <c r="I83" s="261"/>
      <c r="J83" s="258"/>
    </row>
    <row r="84" spans="2:10" s="265" customFormat="1" ht="13.5">
      <c r="B84" s="264"/>
      <c r="C84" s="264"/>
      <c r="D84" s="256" t="s">
        <v>138</v>
      </c>
      <c r="E84" s="289" t="s">
        <v>119</v>
      </c>
      <c r="F84" s="130"/>
      <c r="G84" s="257">
        <v>5370</v>
      </c>
      <c r="H84" s="123"/>
      <c r="I84" s="261"/>
      <c r="J84" s="258"/>
    </row>
    <row r="85" spans="2:10" s="265" customFormat="1" ht="13.5">
      <c r="B85" s="264"/>
      <c r="C85" s="264"/>
      <c r="D85" s="256" t="s">
        <v>139</v>
      </c>
      <c r="E85" s="289" t="s">
        <v>120</v>
      </c>
      <c r="F85" s="130"/>
      <c r="G85" s="257">
        <v>716</v>
      </c>
      <c r="H85" s="123"/>
      <c r="I85" s="261"/>
      <c r="J85" s="258"/>
    </row>
    <row r="86" spans="2:10" s="265" customFormat="1" ht="13.5">
      <c r="B86" s="264"/>
      <c r="C86" s="264"/>
      <c r="D86" s="256" t="s">
        <v>147</v>
      </c>
      <c r="E86" s="289" t="s">
        <v>121</v>
      </c>
      <c r="F86" s="130"/>
      <c r="G86" s="257">
        <v>2800</v>
      </c>
      <c r="H86" s="123"/>
      <c r="I86" s="261"/>
      <c r="J86" s="258"/>
    </row>
    <row r="87" spans="2:10" s="265" customFormat="1" ht="13.5">
      <c r="B87" s="264"/>
      <c r="C87" s="264"/>
      <c r="D87" s="256" t="s">
        <v>140</v>
      </c>
      <c r="E87" s="289" t="s">
        <v>122</v>
      </c>
      <c r="F87" s="130"/>
      <c r="G87" s="257">
        <v>16800</v>
      </c>
      <c r="H87" s="123"/>
      <c r="I87" s="261"/>
      <c r="J87" s="258"/>
    </row>
    <row r="88" spans="2:10" s="265" customFormat="1" ht="13.5">
      <c r="B88" s="264"/>
      <c r="C88" s="264"/>
      <c r="D88" s="256" t="s">
        <v>141</v>
      </c>
      <c r="E88" s="289" t="s">
        <v>123</v>
      </c>
      <c r="F88" s="130"/>
      <c r="G88" s="257">
        <v>2240</v>
      </c>
      <c r="H88" s="123"/>
      <c r="I88" s="261"/>
      <c r="J88" s="258"/>
    </row>
    <row r="89" spans="2:10" s="265" customFormat="1" ht="13.5">
      <c r="B89" s="264"/>
      <c r="C89" s="264"/>
      <c r="D89" s="256" t="s">
        <v>142</v>
      </c>
      <c r="E89" s="289" t="s">
        <v>124</v>
      </c>
      <c r="F89" s="130"/>
      <c r="G89" s="257">
        <v>150</v>
      </c>
      <c r="H89" s="123"/>
      <c r="I89" s="261"/>
      <c r="J89" s="258"/>
    </row>
    <row r="90" spans="2:10" s="265" customFormat="1" ht="13.5">
      <c r="B90" s="264"/>
      <c r="C90" s="264"/>
      <c r="D90" s="256" t="s">
        <v>143</v>
      </c>
      <c r="E90" s="289" t="s">
        <v>125</v>
      </c>
      <c r="F90" s="130"/>
      <c r="G90" s="257">
        <v>200</v>
      </c>
      <c r="H90" s="123"/>
      <c r="I90" s="261"/>
      <c r="J90" s="258"/>
    </row>
    <row r="91" spans="2:10" s="265" customFormat="1" ht="13.5">
      <c r="B91" s="264"/>
      <c r="C91" s="264"/>
      <c r="D91" s="256" t="s">
        <v>144</v>
      </c>
      <c r="E91" s="289" t="s">
        <v>126</v>
      </c>
      <c r="F91" s="130"/>
      <c r="G91" s="257">
        <v>250</v>
      </c>
      <c r="H91" s="123"/>
      <c r="I91" s="261"/>
      <c r="J91" s="258"/>
    </row>
    <row r="92" spans="2:10" s="265" customFormat="1" ht="13.5">
      <c r="B92" s="264"/>
      <c r="C92" s="264"/>
      <c r="D92" s="256" t="s">
        <v>248</v>
      </c>
      <c r="E92" s="289" t="s">
        <v>249</v>
      </c>
      <c r="F92" s="130"/>
      <c r="G92" s="257">
        <v>100</v>
      </c>
      <c r="H92" s="123"/>
      <c r="I92" s="261"/>
      <c r="J92" s="258"/>
    </row>
    <row r="93" spans="2:10" s="265" customFormat="1" ht="13.5">
      <c r="B93" s="264"/>
      <c r="C93" s="264"/>
      <c r="D93" s="256" t="s">
        <v>148</v>
      </c>
      <c r="E93" s="289" t="s">
        <v>127</v>
      </c>
      <c r="F93" s="130"/>
      <c r="G93" s="257">
        <v>2000</v>
      </c>
      <c r="H93" s="123"/>
      <c r="I93" s="261"/>
      <c r="J93" s="258"/>
    </row>
    <row r="94" spans="2:10" s="265" customFormat="1" ht="13.5">
      <c r="B94" s="264"/>
      <c r="C94" s="264"/>
      <c r="D94" s="256" t="s">
        <v>145</v>
      </c>
      <c r="E94" s="289" t="s">
        <v>128</v>
      </c>
      <c r="F94" s="130"/>
      <c r="G94" s="257">
        <v>1000</v>
      </c>
      <c r="H94" s="123"/>
      <c r="I94" s="261"/>
      <c r="J94" s="258"/>
    </row>
    <row r="95" spans="2:10" s="265" customFormat="1" ht="13.5">
      <c r="B95" s="264"/>
      <c r="C95" s="264"/>
      <c r="D95" s="256" t="s">
        <v>146</v>
      </c>
      <c r="E95" s="289" t="s">
        <v>129</v>
      </c>
      <c r="F95" s="130"/>
      <c r="G95" s="257">
        <v>1000</v>
      </c>
      <c r="H95" s="123"/>
      <c r="I95" s="261"/>
      <c r="J95" s="258"/>
    </row>
    <row r="96" spans="2:10" s="265" customFormat="1" ht="13.5">
      <c r="B96" s="264"/>
      <c r="C96" s="264"/>
      <c r="D96" s="256" t="s">
        <v>149</v>
      </c>
      <c r="E96" s="289" t="s">
        <v>130</v>
      </c>
      <c r="F96" s="130"/>
      <c r="G96" s="257">
        <v>2000</v>
      </c>
      <c r="H96" s="123"/>
      <c r="I96" s="261"/>
      <c r="J96" s="258"/>
    </row>
    <row r="97" spans="2:10" s="265" customFormat="1" ht="13.5">
      <c r="B97" s="264"/>
      <c r="C97" s="264"/>
      <c r="D97" s="256" t="s">
        <v>167</v>
      </c>
      <c r="E97" s="289" t="s">
        <v>150</v>
      </c>
      <c r="F97" s="130"/>
      <c r="G97" s="257">
        <v>1000</v>
      </c>
      <c r="H97" s="123"/>
      <c r="I97" s="261"/>
      <c r="J97" s="258"/>
    </row>
    <row r="98" spans="2:10" s="265" customFormat="1" ht="13.5">
      <c r="B98" s="264"/>
      <c r="C98" s="264"/>
      <c r="D98" s="256" t="s">
        <v>168</v>
      </c>
      <c r="E98" s="289" t="s">
        <v>151</v>
      </c>
      <c r="F98" s="130"/>
      <c r="G98" s="257">
        <v>1000</v>
      </c>
      <c r="H98" s="123"/>
      <c r="I98" s="261"/>
      <c r="J98" s="258"/>
    </row>
    <row r="99" spans="2:10" s="265" customFormat="1" ht="13.5">
      <c r="B99" s="264"/>
      <c r="C99" s="264"/>
      <c r="D99" s="256" t="s">
        <v>169</v>
      </c>
      <c r="E99" s="289" t="s">
        <v>152</v>
      </c>
      <c r="F99" s="130"/>
      <c r="G99" s="257">
        <v>1000</v>
      </c>
      <c r="H99" s="123"/>
      <c r="I99" s="261"/>
      <c r="J99" s="258"/>
    </row>
    <row r="100" spans="2:10" s="265" customFormat="1" ht="13.5">
      <c r="B100" s="264"/>
      <c r="C100" s="264"/>
      <c r="D100" s="256" t="s">
        <v>170</v>
      </c>
      <c r="E100" s="289" t="s">
        <v>153</v>
      </c>
      <c r="F100" s="130"/>
      <c r="G100" s="257">
        <v>1000</v>
      </c>
      <c r="H100" s="123"/>
      <c r="I100" s="261"/>
      <c r="J100" s="258"/>
    </row>
    <row r="101" spans="2:10" s="265" customFormat="1" ht="13.5">
      <c r="B101" s="264"/>
      <c r="C101" s="264"/>
      <c r="D101" s="256" t="s">
        <v>182</v>
      </c>
      <c r="E101" s="289" t="s">
        <v>154</v>
      </c>
      <c r="F101" s="130"/>
      <c r="G101" s="257">
        <v>2500</v>
      </c>
      <c r="H101" s="123"/>
      <c r="I101" s="261"/>
      <c r="J101" s="258"/>
    </row>
    <row r="102" spans="2:10" s="265" customFormat="1" ht="13.5">
      <c r="B102" s="264"/>
      <c r="C102" s="264"/>
      <c r="D102" s="256" t="s">
        <v>250</v>
      </c>
      <c r="E102" s="289" t="s">
        <v>155</v>
      </c>
      <c r="F102" s="130"/>
      <c r="G102" s="257">
        <v>15000</v>
      </c>
      <c r="H102" s="123"/>
      <c r="I102" s="261"/>
      <c r="J102" s="258"/>
    </row>
    <row r="103" spans="2:10" s="265" customFormat="1" ht="13.5">
      <c r="B103" s="264"/>
      <c r="C103" s="264"/>
      <c r="D103" s="256" t="s">
        <v>171</v>
      </c>
      <c r="E103" s="289" t="s">
        <v>156</v>
      </c>
      <c r="F103" s="130"/>
      <c r="G103" s="257">
        <v>2500</v>
      </c>
      <c r="H103" s="123"/>
      <c r="I103" s="261"/>
      <c r="J103" s="258"/>
    </row>
    <row r="104" spans="2:10" s="265" customFormat="1" ht="13.5">
      <c r="B104" s="264"/>
      <c r="C104" s="264"/>
      <c r="D104" s="256" t="s">
        <v>172</v>
      </c>
      <c r="E104" s="289" t="s">
        <v>157</v>
      </c>
      <c r="F104" s="130"/>
      <c r="G104" s="257">
        <v>1000</v>
      </c>
      <c r="H104" s="123"/>
      <c r="I104" s="261"/>
      <c r="J104" s="258"/>
    </row>
    <row r="105" spans="2:10" s="265" customFormat="1" ht="13.5">
      <c r="B105" s="264"/>
      <c r="C105" s="264"/>
      <c r="D105" s="256" t="s">
        <v>181</v>
      </c>
      <c r="E105" s="289" t="s">
        <v>158</v>
      </c>
      <c r="F105" s="130"/>
      <c r="G105" s="257">
        <v>1200</v>
      </c>
      <c r="H105" s="123"/>
      <c r="I105" s="261"/>
      <c r="J105" s="258"/>
    </row>
    <row r="106" spans="2:10" s="265" customFormat="1" ht="13.5">
      <c r="B106" s="264"/>
      <c r="C106" s="264"/>
      <c r="D106" s="256" t="s">
        <v>180</v>
      </c>
      <c r="E106" s="289" t="s">
        <v>159</v>
      </c>
      <c r="F106" s="130"/>
      <c r="G106" s="257">
        <v>5000</v>
      </c>
      <c r="H106" s="123"/>
      <c r="I106" s="261"/>
      <c r="J106" s="258"/>
    </row>
    <row r="107" spans="2:10" s="265" customFormat="1" ht="13.5">
      <c r="B107" s="264"/>
      <c r="C107" s="264"/>
      <c r="D107" s="256" t="s">
        <v>179</v>
      </c>
      <c r="E107" s="289" t="s">
        <v>160</v>
      </c>
      <c r="F107" s="130"/>
      <c r="G107" s="257">
        <v>10000</v>
      </c>
      <c r="H107" s="123"/>
      <c r="I107" s="261"/>
      <c r="J107" s="258"/>
    </row>
    <row r="108" spans="2:10" s="265" customFormat="1" ht="13.5">
      <c r="B108" s="264"/>
      <c r="C108" s="264"/>
      <c r="D108" s="256" t="s">
        <v>178</v>
      </c>
      <c r="E108" s="289" t="s">
        <v>161</v>
      </c>
      <c r="F108" s="130"/>
      <c r="G108" s="257">
        <v>1000</v>
      </c>
      <c r="H108" s="123"/>
      <c r="I108" s="261"/>
      <c r="J108" s="258"/>
    </row>
    <row r="109" spans="2:10" s="265" customFormat="1" ht="13.5">
      <c r="B109" s="264"/>
      <c r="C109" s="264"/>
      <c r="D109" s="256" t="s">
        <v>173</v>
      </c>
      <c r="E109" s="289" t="s">
        <v>162</v>
      </c>
      <c r="F109" s="130"/>
      <c r="G109" s="257">
        <v>610</v>
      </c>
      <c r="H109" s="123"/>
      <c r="I109" s="261"/>
      <c r="J109" s="258"/>
    </row>
    <row r="110" spans="2:10" s="265" customFormat="1" ht="13.5">
      <c r="B110" s="264"/>
      <c r="C110" s="264"/>
      <c r="D110" s="256" t="s">
        <v>174</v>
      </c>
      <c r="E110" s="289" t="s">
        <v>163</v>
      </c>
      <c r="F110" s="130"/>
      <c r="G110" s="257">
        <v>500</v>
      </c>
      <c r="H110" s="123"/>
      <c r="I110" s="261"/>
      <c r="J110" s="258"/>
    </row>
    <row r="111" spans="2:10" s="265" customFormat="1" ht="13.5">
      <c r="B111" s="264"/>
      <c r="C111" s="264"/>
      <c r="D111" s="256" t="s">
        <v>175</v>
      </c>
      <c r="E111" s="289" t="s">
        <v>164</v>
      </c>
      <c r="F111" s="130"/>
      <c r="G111" s="257">
        <v>1200</v>
      </c>
      <c r="H111" s="123"/>
      <c r="I111" s="261"/>
      <c r="J111" s="258"/>
    </row>
    <row r="112" spans="2:10" s="265" customFormat="1" ht="13.5">
      <c r="B112" s="264"/>
      <c r="C112" s="264"/>
      <c r="D112" s="256" t="s">
        <v>176</v>
      </c>
      <c r="E112" s="289" t="s">
        <v>165</v>
      </c>
      <c r="F112" s="130"/>
      <c r="G112" s="257">
        <v>1800</v>
      </c>
      <c r="H112" s="123"/>
      <c r="I112" s="261"/>
      <c r="J112" s="258"/>
    </row>
    <row r="113" spans="2:11" s="265" customFormat="1" ht="13.5">
      <c r="B113" s="264"/>
      <c r="C113" s="264"/>
      <c r="D113" s="256" t="s">
        <v>177</v>
      </c>
      <c r="E113" s="289" t="s">
        <v>166</v>
      </c>
      <c r="F113" s="130"/>
      <c r="G113" s="257">
        <v>2500</v>
      </c>
      <c r="H113" s="123"/>
      <c r="I113" s="261"/>
      <c r="J113" s="258"/>
    </row>
    <row r="114" spans="2:11" ht="12.95" customHeight="1" thickBot="1">
      <c r="B114" s="241"/>
      <c r="D114" s="144"/>
      <c r="E114" s="112"/>
      <c r="F114" s="112"/>
      <c r="G114" s="108"/>
      <c r="H114" s="110"/>
      <c r="I114" s="133"/>
      <c r="J114" s="131"/>
      <c r="K114" s="131"/>
    </row>
    <row r="115" spans="2:11" ht="12.95" customHeight="1">
      <c r="B115" s="241"/>
      <c r="G115" s="149"/>
      <c r="H115" s="149"/>
      <c r="I115" s="150"/>
      <c r="J115" s="131"/>
      <c r="K115" s="131"/>
    </row>
    <row r="116" spans="2:11" ht="12.95" customHeight="1">
      <c r="B116" s="241"/>
      <c r="G116" s="149"/>
      <c r="H116" s="149"/>
      <c r="I116" s="150"/>
      <c r="J116" s="131"/>
      <c r="K116" s="131"/>
    </row>
    <row r="117" spans="2:11" ht="12.95" customHeight="1">
      <c r="B117" s="241"/>
    </row>
    <row r="118" spans="2:11" ht="12.95" customHeight="1">
      <c r="B118" s="241"/>
    </row>
    <row r="119" spans="2:11" ht="12.95" customHeight="1">
      <c r="B119" s="241"/>
    </row>
    <row r="120" spans="2:11" ht="12.95" customHeight="1">
      <c r="B120" s="241"/>
    </row>
    <row r="121" spans="2:11" ht="12.95" customHeight="1">
      <c r="B121" s="241"/>
    </row>
    <row r="122" spans="2:11" ht="12.95" customHeight="1">
      <c r="B122" s="241"/>
    </row>
    <row r="123" spans="2:11" ht="12.95" customHeight="1">
      <c r="B123" s="241"/>
    </row>
  </sheetData>
  <sheetProtection password="8666" sheet="1" objects="1" scenarios="1"/>
  <mergeCells count="8">
    <mergeCell ref="D16:H16"/>
    <mergeCell ref="G3:H3"/>
    <mergeCell ref="G4:H4"/>
    <mergeCell ref="G6:H6"/>
    <mergeCell ref="G10:H10"/>
    <mergeCell ref="G11:H11"/>
    <mergeCell ref="G12:H12"/>
    <mergeCell ref="G13:H13"/>
  </mergeCells>
  <hyperlinks>
    <hyperlink ref="E2" location="'Product &amp; Price List'!C20" display="Airwatch for State &amp; Local Gov"/>
  </hyperlinks>
  <pageMargins left="0.7" right="0.7" top="0.75" bottom="0.75" header="0.3" footer="0.3"/>
  <pageSetup scale="6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3:K69"/>
  <sheetViews>
    <sheetView showGridLines="0" zoomScale="90" zoomScaleNormal="90" zoomScalePageLayoutView="90" workbookViewId="0"/>
  </sheetViews>
  <sheetFormatPr defaultColWidth="9.140625" defaultRowHeight="12.75"/>
  <cols>
    <col min="1" max="1" width="18" style="20" customWidth="1"/>
    <col min="2" max="2" width="33.140625" style="20" customWidth="1"/>
    <col min="3" max="3" width="18.42578125" style="20" customWidth="1"/>
    <col min="4" max="4" width="6" style="20" customWidth="1"/>
    <col min="5" max="5" width="11.28515625" style="20" customWidth="1"/>
    <col min="6" max="6" width="11.85546875" style="20" bestFit="1" customWidth="1"/>
    <col min="7" max="7" width="11.7109375" style="20" customWidth="1"/>
    <col min="8" max="8" width="10" style="20" customWidth="1"/>
    <col min="9" max="9" width="11.42578125" style="20" customWidth="1"/>
    <col min="10" max="10" width="18.42578125" style="20" customWidth="1"/>
    <col min="11" max="11" width="11.7109375" style="20" customWidth="1"/>
    <col min="12" max="16384" width="9.140625" style="20"/>
  </cols>
  <sheetData>
    <row r="13" spans="1:11" ht="33" customHeight="1" thickBot="1">
      <c r="A13" s="471" t="s">
        <v>49</v>
      </c>
      <c r="B13" s="471"/>
      <c r="C13" s="471"/>
      <c r="D13" s="471"/>
      <c r="E13" s="471"/>
      <c r="F13" s="471"/>
      <c r="G13" s="471"/>
      <c r="H13" s="471"/>
      <c r="I13" s="471"/>
      <c r="J13" s="471"/>
      <c r="K13" s="471"/>
    </row>
    <row r="15" spans="1:11">
      <c r="A15" s="68" t="s">
        <v>51</v>
      </c>
      <c r="B15" s="20" t="str">
        <f ca="1">CONCATENATE("OAR",ROUND(NOW(),2),ROUND((RAND()*10000),0))</f>
        <v>OAR42439.688129</v>
      </c>
      <c r="J15" s="70" t="s">
        <v>9</v>
      </c>
      <c r="K15" s="67">
        <f ca="1">TODAY()</f>
        <v>42439</v>
      </c>
    </row>
    <row r="17" spans="1:11">
      <c r="A17" s="66" t="s">
        <v>50</v>
      </c>
      <c r="B17" s="20" t="str">
        <f>IF('VMware FINAL ORDER SUMMARY'!$H$51=FALSE,"",'VMware FINAL ORDER SUMMARY'!$H$51)</f>
        <v/>
      </c>
    </row>
    <row r="20" spans="1:11" ht="16.5" thickBot="1">
      <c r="A20" s="71" t="s">
        <v>52</v>
      </c>
    </row>
    <row r="21" spans="1:11" ht="15" customHeight="1" thickBot="1">
      <c r="A21" s="350" t="s">
        <v>10</v>
      </c>
      <c r="B21" s="351"/>
      <c r="C21" s="352"/>
      <c r="D21" s="350" t="s">
        <v>11</v>
      </c>
      <c r="E21" s="351"/>
      <c r="F21" s="352"/>
      <c r="G21" s="350" t="s">
        <v>12</v>
      </c>
      <c r="H21" s="351"/>
      <c r="I21" s="351"/>
      <c r="J21" s="352"/>
    </row>
    <row r="22" spans="1:11" s="69" customFormat="1" ht="15" customHeight="1">
      <c r="A22" s="472" t="s">
        <v>13</v>
      </c>
      <c r="B22" s="473"/>
      <c r="C22" s="74" t="s">
        <v>14</v>
      </c>
      <c r="D22" s="77" t="s">
        <v>32</v>
      </c>
      <c r="E22" s="73" t="s">
        <v>15</v>
      </c>
      <c r="F22" s="74" t="s">
        <v>16</v>
      </c>
      <c r="G22" s="77" t="s">
        <v>17</v>
      </c>
      <c r="H22" s="73" t="s">
        <v>18</v>
      </c>
      <c r="I22" s="73" t="s">
        <v>19</v>
      </c>
      <c r="J22" s="74" t="s">
        <v>20</v>
      </c>
      <c r="K22" s="85" t="s">
        <v>21</v>
      </c>
    </row>
    <row r="23" spans="1:11" ht="15" customHeight="1">
      <c r="A23" s="467">
        <f>'VMware FINAL ORDER SUMMARY'!$F76</f>
        <v>0</v>
      </c>
      <c r="B23" s="468"/>
      <c r="C23" s="75" t="str">
        <f>'VMware FINAL ORDER SUMMARY'!H76</f>
        <v/>
      </c>
      <c r="D23" s="78">
        <f>'VMware FINAL ORDER SUMMARY'!J76</f>
        <v>0</v>
      </c>
      <c r="E23" s="72" t="str">
        <f>'VMware FINAL ORDER SUMMARY'!K76</f>
        <v/>
      </c>
      <c r="F23" s="79" t="str">
        <f>'VMware FINAL ORDER SUMMARY'!L76</f>
        <v/>
      </c>
      <c r="G23" s="78">
        <f>'VMware FINAL ORDER SUMMARY'!M76</f>
        <v>0</v>
      </c>
      <c r="H23" s="72" t="str">
        <f>'VMware FINAL ORDER SUMMARY'!N76</f>
        <v/>
      </c>
      <c r="I23" s="72" t="str">
        <f>'VMware FINAL ORDER SUMMARY'!O76</f>
        <v/>
      </c>
      <c r="J23" s="83" t="str">
        <f>'VMware FINAL ORDER SUMMARY'!P76</f>
        <v/>
      </c>
      <c r="K23" s="86">
        <f>'VMware FINAL ORDER SUMMARY'!S76</f>
        <v>0</v>
      </c>
    </row>
    <row r="24" spans="1:11" ht="15" customHeight="1">
      <c r="A24" s="467">
        <f>'VMware FINAL ORDER SUMMARY'!$F77</f>
        <v>0</v>
      </c>
      <c r="B24" s="468"/>
      <c r="C24" s="75" t="str">
        <f>'VMware FINAL ORDER SUMMARY'!H77</f>
        <v/>
      </c>
      <c r="D24" s="78">
        <f>'VMware FINAL ORDER SUMMARY'!J77</f>
        <v>0</v>
      </c>
      <c r="E24" s="72" t="str">
        <f>'VMware FINAL ORDER SUMMARY'!K77</f>
        <v/>
      </c>
      <c r="F24" s="79" t="str">
        <f>'VMware FINAL ORDER SUMMARY'!L77</f>
        <v/>
      </c>
      <c r="G24" s="78">
        <f>'VMware FINAL ORDER SUMMARY'!M77</f>
        <v>0</v>
      </c>
      <c r="H24" s="72" t="str">
        <f>'VMware FINAL ORDER SUMMARY'!N77</f>
        <v/>
      </c>
      <c r="I24" s="72" t="str">
        <f>'VMware FINAL ORDER SUMMARY'!O77</f>
        <v/>
      </c>
      <c r="J24" s="83" t="str">
        <f>'VMware FINAL ORDER SUMMARY'!P77</f>
        <v/>
      </c>
      <c r="K24" s="86">
        <f>'VMware FINAL ORDER SUMMARY'!S77</f>
        <v>0</v>
      </c>
    </row>
    <row r="25" spans="1:11" ht="15" customHeight="1">
      <c r="A25" s="467">
        <f>'VMware FINAL ORDER SUMMARY'!$F78</f>
        <v>0</v>
      </c>
      <c r="B25" s="468"/>
      <c r="C25" s="75" t="str">
        <f>'VMware FINAL ORDER SUMMARY'!H78</f>
        <v/>
      </c>
      <c r="D25" s="78">
        <f>'VMware FINAL ORDER SUMMARY'!J78</f>
        <v>0</v>
      </c>
      <c r="E25" s="72" t="str">
        <f>'VMware FINAL ORDER SUMMARY'!K78</f>
        <v/>
      </c>
      <c r="F25" s="79" t="str">
        <f>'VMware FINAL ORDER SUMMARY'!L78</f>
        <v/>
      </c>
      <c r="G25" s="78">
        <f>'VMware FINAL ORDER SUMMARY'!M78</f>
        <v>0</v>
      </c>
      <c r="H25" s="72" t="str">
        <f>'VMware FINAL ORDER SUMMARY'!N78</f>
        <v/>
      </c>
      <c r="I25" s="72" t="str">
        <f>'VMware FINAL ORDER SUMMARY'!O78</f>
        <v/>
      </c>
      <c r="J25" s="83" t="str">
        <f>'VMware FINAL ORDER SUMMARY'!P78</f>
        <v/>
      </c>
      <c r="K25" s="86">
        <f>'VMware FINAL ORDER SUMMARY'!S78</f>
        <v>0</v>
      </c>
    </row>
    <row r="26" spans="1:11" ht="15" customHeight="1">
      <c r="A26" s="467">
        <f>'VMware FINAL ORDER SUMMARY'!$F79</f>
        <v>0</v>
      </c>
      <c r="B26" s="468"/>
      <c r="C26" s="75" t="str">
        <f>'VMware FINAL ORDER SUMMARY'!H79</f>
        <v/>
      </c>
      <c r="D26" s="78">
        <f>'VMware FINAL ORDER SUMMARY'!J79</f>
        <v>0</v>
      </c>
      <c r="E26" s="72" t="str">
        <f>'VMware FINAL ORDER SUMMARY'!K79</f>
        <v/>
      </c>
      <c r="F26" s="79" t="str">
        <f>'VMware FINAL ORDER SUMMARY'!L79</f>
        <v/>
      </c>
      <c r="G26" s="78">
        <f>'VMware FINAL ORDER SUMMARY'!M79</f>
        <v>0</v>
      </c>
      <c r="H26" s="72" t="str">
        <f>'VMware FINAL ORDER SUMMARY'!N79</f>
        <v/>
      </c>
      <c r="I26" s="72" t="str">
        <f>'VMware FINAL ORDER SUMMARY'!O79</f>
        <v/>
      </c>
      <c r="J26" s="83" t="str">
        <f>'VMware FINAL ORDER SUMMARY'!P79</f>
        <v/>
      </c>
      <c r="K26" s="86">
        <f>'VMware FINAL ORDER SUMMARY'!S79</f>
        <v>0</v>
      </c>
    </row>
    <row r="27" spans="1:11" ht="15" customHeight="1">
      <c r="A27" s="467">
        <f>'VMware FINAL ORDER SUMMARY'!$F80</f>
        <v>0</v>
      </c>
      <c r="B27" s="468"/>
      <c r="C27" s="75" t="str">
        <f>'VMware FINAL ORDER SUMMARY'!H80</f>
        <v/>
      </c>
      <c r="D27" s="78">
        <f>'VMware FINAL ORDER SUMMARY'!J80</f>
        <v>0</v>
      </c>
      <c r="E27" s="72" t="str">
        <f>'VMware FINAL ORDER SUMMARY'!K80</f>
        <v/>
      </c>
      <c r="F27" s="79" t="str">
        <f>'VMware FINAL ORDER SUMMARY'!L80</f>
        <v/>
      </c>
      <c r="G27" s="78">
        <f>'VMware FINAL ORDER SUMMARY'!M80</f>
        <v>0</v>
      </c>
      <c r="H27" s="72" t="str">
        <f>'VMware FINAL ORDER SUMMARY'!N80</f>
        <v/>
      </c>
      <c r="I27" s="72" t="str">
        <f>'VMware FINAL ORDER SUMMARY'!O80</f>
        <v/>
      </c>
      <c r="J27" s="83" t="str">
        <f>'VMware FINAL ORDER SUMMARY'!P80</f>
        <v/>
      </c>
      <c r="K27" s="86">
        <f>'VMware FINAL ORDER SUMMARY'!S80</f>
        <v>0</v>
      </c>
    </row>
    <row r="28" spans="1:11" ht="15" customHeight="1">
      <c r="A28" s="467">
        <f>'VMware FINAL ORDER SUMMARY'!$F81</f>
        <v>0</v>
      </c>
      <c r="B28" s="468"/>
      <c r="C28" s="75" t="str">
        <f>'VMware FINAL ORDER SUMMARY'!H81</f>
        <v/>
      </c>
      <c r="D28" s="78">
        <f>'VMware FINAL ORDER SUMMARY'!J81</f>
        <v>0</v>
      </c>
      <c r="E28" s="72" t="str">
        <f>'VMware FINAL ORDER SUMMARY'!K81</f>
        <v/>
      </c>
      <c r="F28" s="79" t="str">
        <f>'VMware FINAL ORDER SUMMARY'!L81</f>
        <v/>
      </c>
      <c r="G28" s="78">
        <f>'VMware FINAL ORDER SUMMARY'!M81</f>
        <v>0</v>
      </c>
      <c r="H28" s="72" t="str">
        <f>'VMware FINAL ORDER SUMMARY'!N81</f>
        <v/>
      </c>
      <c r="I28" s="72" t="str">
        <f>'VMware FINAL ORDER SUMMARY'!O81</f>
        <v/>
      </c>
      <c r="J28" s="83" t="str">
        <f>'VMware FINAL ORDER SUMMARY'!P81</f>
        <v/>
      </c>
      <c r="K28" s="86">
        <f>'VMware FINAL ORDER SUMMARY'!S81</f>
        <v>0</v>
      </c>
    </row>
    <row r="29" spans="1:11" ht="15" customHeight="1">
      <c r="A29" s="467">
        <f>'VMware FINAL ORDER SUMMARY'!$F82</f>
        <v>0</v>
      </c>
      <c r="B29" s="468"/>
      <c r="C29" s="75" t="str">
        <f>'VMware FINAL ORDER SUMMARY'!H82</f>
        <v/>
      </c>
      <c r="D29" s="78">
        <f>'VMware FINAL ORDER SUMMARY'!J82</f>
        <v>0</v>
      </c>
      <c r="E29" s="72" t="str">
        <f>'VMware FINAL ORDER SUMMARY'!K82</f>
        <v/>
      </c>
      <c r="F29" s="79" t="str">
        <f>'VMware FINAL ORDER SUMMARY'!L82</f>
        <v/>
      </c>
      <c r="G29" s="78">
        <f>'VMware FINAL ORDER SUMMARY'!M82</f>
        <v>0</v>
      </c>
      <c r="H29" s="72" t="str">
        <f>'VMware FINAL ORDER SUMMARY'!N82</f>
        <v/>
      </c>
      <c r="I29" s="72" t="str">
        <f>'VMware FINAL ORDER SUMMARY'!O82</f>
        <v/>
      </c>
      <c r="J29" s="83" t="str">
        <f>'VMware FINAL ORDER SUMMARY'!P82</f>
        <v/>
      </c>
      <c r="K29" s="86">
        <f>'VMware FINAL ORDER SUMMARY'!S82</f>
        <v>0</v>
      </c>
    </row>
    <row r="30" spans="1:11" ht="15" customHeight="1">
      <c r="A30" s="467">
        <f>'VMware FINAL ORDER SUMMARY'!$F83</f>
        <v>0</v>
      </c>
      <c r="B30" s="468"/>
      <c r="C30" s="75" t="str">
        <f>'VMware FINAL ORDER SUMMARY'!H83</f>
        <v/>
      </c>
      <c r="D30" s="78">
        <f>'VMware FINAL ORDER SUMMARY'!J83</f>
        <v>0</v>
      </c>
      <c r="E30" s="72" t="str">
        <f>'VMware FINAL ORDER SUMMARY'!K83</f>
        <v/>
      </c>
      <c r="F30" s="79" t="str">
        <f>'VMware FINAL ORDER SUMMARY'!L83</f>
        <v/>
      </c>
      <c r="G30" s="78">
        <f>'VMware FINAL ORDER SUMMARY'!M83</f>
        <v>0</v>
      </c>
      <c r="H30" s="72" t="str">
        <f>'VMware FINAL ORDER SUMMARY'!N83</f>
        <v/>
      </c>
      <c r="I30" s="72" t="str">
        <f>'VMware FINAL ORDER SUMMARY'!O83</f>
        <v/>
      </c>
      <c r="J30" s="83" t="str">
        <f>'VMware FINAL ORDER SUMMARY'!P83</f>
        <v/>
      </c>
      <c r="K30" s="86">
        <f>'VMware FINAL ORDER SUMMARY'!S83</f>
        <v>0</v>
      </c>
    </row>
    <row r="31" spans="1:11" ht="15" customHeight="1">
      <c r="A31" s="467">
        <f>'VMware FINAL ORDER SUMMARY'!$F84</f>
        <v>0</v>
      </c>
      <c r="B31" s="468"/>
      <c r="C31" s="75" t="str">
        <f>'VMware FINAL ORDER SUMMARY'!H84</f>
        <v/>
      </c>
      <c r="D31" s="78">
        <f>'VMware FINAL ORDER SUMMARY'!J84</f>
        <v>0</v>
      </c>
      <c r="E31" s="72" t="str">
        <f>'VMware FINAL ORDER SUMMARY'!K84</f>
        <v/>
      </c>
      <c r="F31" s="79" t="str">
        <f>'VMware FINAL ORDER SUMMARY'!L84</f>
        <v/>
      </c>
      <c r="G31" s="78">
        <f>'VMware FINAL ORDER SUMMARY'!M84</f>
        <v>0</v>
      </c>
      <c r="H31" s="72" t="str">
        <f>'VMware FINAL ORDER SUMMARY'!N84</f>
        <v/>
      </c>
      <c r="I31" s="72" t="str">
        <f>'VMware FINAL ORDER SUMMARY'!O84</f>
        <v/>
      </c>
      <c r="J31" s="83" t="str">
        <f>'VMware FINAL ORDER SUMMARY'!P84</f>
        <v/>
      </c>
      <c r="K31" s="86">
        <f>'VMware FINAL ORDER SUMMARY'!S84</f>
        <v>0</v>
      </c>
    </row>
    <row r="32" spans="1:11" ht="15" customHeight="1" thickBot="1">
      <c r="A32" s="469">
        <f>'VMware FINAL ORDER SUMMARY'!$F85</f>
        <v>0</v>
      </c>
      <c r="B32" s="470"/>
      <c r="C32" s="76" t="str">
        <f>'VMware FINAL ORDER SUMMARY'!H85</f>
        <v/>
      </c>
      <c r="D32" s="80">
        <f>'VMware FINAL ORDER SUMMARY'!J85</f>
        <v>0</v>
      </c>
      <c r="E32" s="81" t="str">
        <f>'VMware FINAL ORDER SUMMARY'!K85</f>
        <v/>
      </c>
      <c r="F32" s="82" t="str">
        <f>'VMware FINAL ORDER SUMMARY'!L85</f>
        <v/>
      </c>
      <c r="G32" s="80">
        <f>'VMware FINAL ORDER SUMMARY'!M85</f>
        <v>0</v>
      </c>
      <c r="H32" s="81" t="str">
        <f>'VMware FINAL ORDER SUMMARY'!N85</f>
        <v/>
      </c>
      <c r="I32" s="81" t="str">
        <f>'VMware FINAL ORDER SUMMARY'!O85</f>
        <v/>
      </c>
      <c r="J32" s="84" t="str">
        <f>'VMware FINAL ORDER SUMMARY'!P85</f>
        <v/>
      </c>
      <c r="K32" s="87">
        <f>'VMware FINAL ORDER SUMMARY'!S85</f>
        <v>0</v>
      </c>
    </row>
    <row r="34" spans="1:11" ht="16.5" thickBot="1">
      <c r="A34" s="71" t="s">
        <v>53</v>
      </c>
    </row>
    <row r="35" spans="1:11" ht="15" customHeight="1" thickBot="1">
      <c r="A35" s="350" t="s">
        <v>10</v>
      </c>
      <c r="B35" s="351"/>
      <c r="C35" s="352"/>
      <c r="D35" s="350" t="s">
        <v>11</v>
      </c>
      <c r="E35" s="351"/>
      <c r="F35" s="352"/>
      <c r="G35" s="350" t="s">
        <v>12</v>
      </c>
      <c r="H35" s="351"/>
      <c r="I35" s="351"/>
      <c r="J35" s="352"/>
    </row>
    <row r="36" spans="1:11" ht="15" customHeight="1">
      <c r="A36" s="472" t="s">
        <v>13</v>
      </c>
      <c r="B36" s="473"/>
      <c r="C36" s="74" t="s">
        <v>14</v>
      </c>
      <c r="D36" s="77" t="s">
        <v>32</v>
      </c>
      <c r="E36" s="73" t="s">
        <v>15</v>
      </c>
      <c r="F36" s="74" t="s">
        <v>16</v>
      </c>
      <c r="G36" s="77" t="s">
        <v>17</v>
      </c>
      <c r="H36" s="73" t="s">
        <v>18</v>
      </c>
      <c r="I36" s="73" t="s">
        <v>19</v>
      </c>
      <c r="J36" s="74" t="s">
        <v>20</v>
      </c>
      <c r="K36" s="85" t="s">
        <v>21</v>
      </c>
    </row>
    <row r="37" spans="1:11" ht="15" customHeight="1">
      <c r="A37" s="474">
        <f>'VMware FINAL ORDER SUMMARY'!$F92</f>
        <v>0</v>
      </c>
      <c r="B37" s="475"/>
      <c r="C37" s="75" t="str">
        <f>'VMware FINAL ORDER SUMMARY'!H92</f>
        <v/>
      </c>
      <c r="D37" s="78">
        <f>'VMware FINAL ORDER SUMMARY'!J92</f>
        <v>0</v>
      </c>
      <c r="E37" s="72" t="str">
        <f>'VMware FINAL ORDER SUMMARY'!K92</f>
        <v/>
      </c>
      <c r="F37" s="79" t="str">
        <f>'VMware FINAL ORDER SUMMARY'!L92</f>
        <v/>
      </c>
      <c r="G37" s="78">
        <f>'VMware FINAL ORDER SUMMARY'!M92</f>
        <v>0</v>
      </c>
      <c r="H37" s="72" t="str">
        <f>'VMware FINAL ORDER SUMMARY'!N92</f>
        <v/>
      </c>
      <c r="I37" s="72">
        <f>'[1]VMware FINAL ORDER SUMMARY'!O70</f>
        <v>0</v>
      </c>
      <c r="J37" s="83" t="str">
        <f>'VMware FINAL ORDER SUMMARY'!P92</f>
        <v/>
      </c>
      <c r="K37" s="86">
        <f>'VMware FINAL ORDER SUMMARY'!S92</f>
        <v>0</v>
      </c>
    </row>
    <row r="38" spans="1:11" ht="15" customHeight="1">
      <c r="A38" s="474" t="str">
        <f>'VMware FINAL ORDER SUMMARY'!$F93</f>
        <v/>
      </c>
      <c r="B38" s="475"/>
      <c r="C38" s="75"/>
      <c r="D38" s="89"/>
      <c r="E38" s="88"/>
      <c r="F38" s="90"/>
      <c r="G38" s="94"/>
      <c r="H38" s="72" t="str">
        <f>'VMware FINAL ORDER SUMMARY'!O93</f>
        <v/>
      </c>
      <c r="I38" s="72" t="str">
        <f>'VMware FINAL ORDER SUMMARY'!O93</f>
        <v/>
      </c>
      <c r="J38" s="83"/>
      <c r="K38" s="86" t="str">
        <f>'VMware FINAL ORDER SUMMARY'!S93</f>
        <v/>
      </c>
    </row>
    <row r="39" spans="1:11" ht="15" customHeight="1">
      <c r="A39" s="474">
        <f>'VMware FINAL ORDER SUMMARY'!$F94</f>
        <v>0</v>
      </c>
      <c r="B39" s="475"/>
      <c r="C39" s="75" t="str">
        <f>'VMware FINAL ORDER SUMMARY'!H94</f>
        <v/>
      </c>
      <c r="D39" s="78">
        <f>'VMware FINAL ORDER SUMMARY'!J94</f>
        <v>0</v>
      </c>
      <c r="E39" s="72">
        <f>'VMware FINAL ORDER SUMMARY'!K95</f>
        <v>0</v>
      </c>
      <c r="F39" s="79" t="str">
        <f>'VMware FINAL ORDER SUMMARY'!L94</f>
        <v/>
      </c>
      <c r="G39" s="78">
        <f>'VMware FINAL ORDER SUMMARY'!M94</f>
        <v>0</v>
      </c>
      <c r="H39" s="72" t="str">
        <f>'VMware FINAL ORDER SUMMARY'!N94</f>
        <v/>
      </c>
      <c r="I39" s="72" t="str">
        <f>'[1]VMware FINAL ORDER SUMMARY'!O72</f>
        <v/>
      </c>
      <c r="J39" s="83" t="str">
        <f>'VMware FINAL ORDER SUMMARY'!P94</f>
        <v/>
      </c>
      <c r="K39" s="86">
        <f>'VMware FINAL ORDER SUMMARY'!S94</f>
        <v>0</v>
      </c>
    </row>
    <row r="40" spans="1:11" ht="15" customHeight="1">
      <c r="A40" s="474" t="str">
        <f>'VMware FINAL ORDER SUMMARY'!$F95</f>
        <v/>
      </c>
      <c r="B40" s="475"/>
      <c r="C40" s="75"/>
      <c r="D40" s="89"/>
      <c r="E40" s="88"/>
      <c r="F40" s="90"/>
      <c r="G40" s="94"/>
      <c r="H40" s="72">
        <f>'VMware FINAL ORDER SUMMARY'!N95</f>
        <v>0</v>
      </c>
      <c r="I40" s="72" t="str">
        <f>'[1]VMware FINAL ORDER SUMMARY'!O73</f>
        <v/>
      </c>
      <c r="J40" s="83"/>
      <c r="K40" s="86" t="str">
        <f>'VMware FINAL ORDER SUMMARY'!S95</f>
        <v/>
      </c>
    </row>
    <row r="41" spans="1:11" ht="15" customHeight="1">
      <c r="A41" s="474">
        <f>'VMware FINAL ORDER SUMMARY'!$F96</f>
        <v>0</v>
      </c>
      <c r="B41" s="475"/>
      <c r="C41" s="75" t="str">
        <f>'VMware FINAL ORDER SUMMARY'!H96</f>
        <v/>
      </c>
      <c r="D41" s="78">
        <f>'VMware FINAL ORDER SUMMARY'!J96</f>
        <v>0</v>
      </c>
      <c r="E41" s="72" t="str">
        <f>'VMware FINAL ORDER SUMMARY'!K96</f>
        <v/>
      </c>
      <c r="F41" s="79" t="str">
        <f>'VMware FINAL ORDER SUMMARY'!L96</f>
        <v/>
      </c>
      <c r="G41" s="78">
        <f>'VMware FINAL ORDER SUMMARY'!M96</f>
        <v>0</v>
      </c>
      <c r="H41" s="72" t="str">
        <f>'VMware FINAL ORDER SUMMARY'!N96</f>
        <v/>
      </c>
      <c r="I41" s="72" t="str">
        <f>'[1]VMware FINAL ORDER SUMMARY'!O74</f>
        <v/>
      </c>
      <c r="J41" s="83" t="str">
        <f>'VMware FINAL ORDER SUMMARY'!P96</f>
        <v/>
      </c>
      <c r="K41" s="86">
        <f>'VMware FINAL ORDER SUMMARY'!S96</f>
        <v>0</v>
      </c>
    </row>
    <row r="42" spans="1:11" ht="15" customHeight="1">
      <c r="A42" s="474" t="str">
        <f>'VMware FINAL ORDER SUMMARY'!$F97</f>
        <v/>
      </c>
      <c r="B42" s="475"/>
      <c r="C42" s="75"/>
      <c r="D42" s="89"/>
      <c r="E42" s="88"/>
      <c r="F42" s="90"/>
      <c r="G42" s="94"/>
      <c r="H42" s="72">
        <f>'VMware FINAL ORDER SUMMARY'!N97</f>
        <v>0</v>
      </c>
      <c r="I42" s="72" t="str">
        <f>'[1]VMware FINAL ORDER SUMMARY'!O75</f>
        <v/>
      </c>
      <c r="J42" s="83"/>
      <c r="K42" s="86" t="str">
        <f>'VMware FINAL ORDER SUMMARY'!S97</f>
        <v/>
      </c>
    </row>
    <row r="43" spans="1:11" ht="15" customHeight="1">
      <c r="A43" s="474">
        <f>'VMware FINAL ORDER SUMMARY'!$F98</f>
        <v>0</v>
      </c>
      <c r="B43" s="475"/>
      <c r="C43" s="75" t="str">
        <f>'VMware FINAL ORDER SUMMARY'!H98</f>
        <v/>
      </c>
      <c r="D43" s="78">
        <f>'VMware FINAL ORDER SUMMARY'!J98</f>
        <v>0</v>
      </c>
      <c r="E43" s="72" t="str">
        <f>'VMware FINAL ORDER SUMMARY'!K98</f>
        <v/>
      </c>
      <c r="F43" s="79" t="str">
        <f>'VMware FINAL ORDER SUMMARY'!L98</f>
        <v/>
      </c>
      <c r="G43" s="78">
        <f>'VMware FINAL ORDER SUMMARY'!M98</f>
        <v>0</v>
      </c>
      <c r="H43" s="72" t="str">
        <f>'VMware FINAL ORDER SUMMARY'!N98</f>
        <v/>
      </c>
      <c r="I43" s="72" t="str">
        <f>'[1]VMware FINAL ORDER SUMMARY'!O76</f>
        <v/>
      </c>
      <c r="J43" s="83" t="str">
        <f>'VMware FINAL ORDER SUMMARY'!P98</f>
        <v/>
      </c>
      <c r="K43" s="86">
        <f>'VMware FINAL ORDER SUMMARY'!S98</f>
        <v>0</v>
      </c>
    </row>
    <row r="44" spans="1:11" ht="15" customHeight="1">
      <c r="A44" s="474" t="str">
        <f>'VMware FINAL ORDER SUMMARY'!$F99</f>
        <v/>
      </c>
      <c r="B44" s="475"/>
      <c r="C44" s="75"/>
      <c r="D44" s="89"/>
      <c r="E44" s="88"/>
      <c r="F44" s="90"/>
      <c r="G44" s="94"/>
      <c r="H44" s="72">
        <f>'VMware FINAL ORDER SUMMARY'!N99</f>
        <v>0</v>
      </c>
      <c r="I44" s="72" t="str">
        <f>'[1]VMware FINAL ORDER SUMMARY'!O77</f>
        <v/>
      </c>
      <c r="J44" s="83"/>
      <c r="K44" s="86" t="str">
        <f>'VMware FINAL ORDER SUMMARY'!S99</f>
        <v/>
      </c>
    </row>
    <row r="45" spans="1:11" ht="15" customHeight="1">
      <c r="A45" s="474">
        <f>'VMware FINAL ORDER SUMMARY'!$F100</f>
        <v>0</v>
      </c>
      <c r="B45" s="475"/>
      <c r="C45" s="75" t="str">
        <f>'VMware FINAL ORDER SUMMARY'!H100</f>
        <v/>
      </c>
      <c r="D45" s="78">
        <f>'VMware FINAL ORDER SUMMARY'!J100</f>
        <v>0</v>
      </c>
      <c r="E45" s="72" t="str">
        <f>'VMware FINAL ORDER SUMMARY'!K100</f>
        <v/>
      </c>
      <c r="F45" s="79" t="str">
        <f>'VMware FINAL ORDER SUMMARY'!L100</f>
        <v/>
      </c>
      <c r="G45" s="78">
        <f>'VMware FINAL ORDER SUMMARY'!M100</f>
        <v>0</v>
      </c>
      <c r="H45" s="72" t="str">
        <f>'VMware FINAL ORDER SUMMARY'!N100</f>
        <v/>
      </c>
      <c r="I45" s="72" t="str">
        <f>'[1]VMware FINAL ORDER SUMMARY'!O78</f>
        <v/>
      </c>
      <c r="J45" s="83" t="str">
        <f>'VMware FINAL ORDER SUMMARY'!P100</f>
        <v/>
      </c>
      <c r="K45" s="86">
        <f>'VMware FINAL ORDER SUMMARY'!S100</f>
        <v>0</v>
      </c>
    </row>
    <row r="46" spans="1:11" ht="15" customHeight="1" thickBot="1">
      <c r="A46" s="476" t="str">
        <f>'VMware FINAL ORDER SUMMARY'!$F101</f>
        <v/>
      </c>
      <c r="B46" s="477"/>
      <c r="C46" s="76"/>
      <c r="D46" s="91"/>
      <c r="E46" s="92"/>
      <c r="F46" s="93"/>
      <c r="G46" s="95"/>
      <c r="H46" s="81">
        <f>'VMware FINAL ORDER SUMMARY'!N101</f>
        <v>0</v>
      </c>
      <c r="I46" s="81" t="str">
        <f>'[1]VMware FINAL ORDER SUMMARY'!O79</f>
        <v/>
      </c>
      <c r="J46" s="84"/>
      <c r="K46" s="87" t="str">
        <f>'VMware FINAL ORDER SUMMARY'!S101</f>
        <v/>
      </c>
    </row>
    <row r="48" spans="1:11" ht="16.5" thickBot="1">
      <c r="A48" s="71" t="s">
        <v>54</v>
      </c>
    </row>
    <row r="49" spans="1:9" ht="15" customHeight="1">
      <c r="A49" s="478" t="s">
        <v>13</v>
      </c>
      <c r="B49" s="479"/>
      <c r="C49" s="96" t="s">
        <v>14</v>
      </c>
      <c r="D49" s="97" t="s">
        <v>32</v>
      </c>
      <c r="E49" s="98" t="s">
        <v>17</v>
      </c>
      <c r="F49" s="96" t="s">
        <v>18</v>
      </c>
      <c r="G49" s="85" t="s">
        <v>19</v>
      </c>
    </row>
    <row r="50" spans="1:9" ht="15" customHeight="1">
      <c r="A50" s="474">
        <f>'VMware FINAL ORDER SUMMARY'!$F117</f>
        <v>0</v>
      </c>
      <c r="B50" s="475"/>
      <c r="C50" s="75" t="str">
        <f>'VMware FINAL ORDER SUMMARY'!H117</f>
        <v/>
      </c>
      <c r="D50" s="78">
        <f>'VMware FINAL ORDER SUMMARY'!J117</f>
        <v>0</v>
      </c>
      <c r="E50" s="250">
        <f>'VMware FINAL ORDER SUMMARY'!K117</f>
        <v>0</v>
      </c>
      <c r="F50" s="79" t="str">
        <f>'VMware FINAL ORDER SUMMARY'!L117</f>
        <v/>
      </c>
      <c r="G50" s="251">
        <f>'VMware FINAL ORDER SUMMARY'!M117</f>
        <v>0</v>
      </c>
    </row>
    <row r="51" spans="1:9" ht="15" customHeight="1">
      <c r="A51" s="474">
        <f>'VMware FINAL ORDER SUMMARY'!$F118</f>
        <v>0</v>
      </c>
      <c r="B51" s="475"/>
      <c r="C51" s="75" t="str">
        <f>'VMware FINAL ORDER SUMMARY'!H118</f>
        <v/>
      </c>
      <c r="D51" s="78">
        <f>'VMware FINAL ORDER SUMMARY'!J118</f>
        <v>0</v>
      </c>
      <c r="E51" s="72">
        <f>'VMware FINAL ORDER SUMMARY'!K118</f>
        <v>0</v>
      </c>
      <c r="F51" s="79" t="str">
        <f>'VMware FINAL ORDER SUMMARY'!L118</f>
        <v/>
      </c>
      <c r="G51" s="251">
        <f>'VMware FINAL ORDER SUMMARY'!M118</f>
        <v>0</v>
      </c>
    </row>
    <row r="52" spans="1:9" ht="15" customHeight="1">
      <c r="A52" s="474">
        <f>'VMware FINAL ORDER SUMMARY'!$F119</f>
        <v>0</v>
      </c>
      <c r="B52" s="475"/>
      <c r="C52" s="75" t="str">
        <f>'VMware FINAL ORDER SUMMARY'!H119</f>
        <v/>
      </c>
      <c r="D52" s="78">
        <f>'VMware FINAL ORDER SUMMARY'!J119</f>
        <v>0</v>
      </c>
      <c r="E52" s="72">
        <f>'VMware FINAL ORDER SUMMARY'!K119</f>
        <v>0</v>
      </c>
      <c r="F52" s="79" t="str">
        <f>'VMware FINAL ORDER SUMMARY'!L119</f>
        <v/>
      </c>
      <c r="G52" s="251">
        <f>'VMware FINAL ORDER SUMMARY'!M119</f>
        <v>0</v>
      </c>
    </row>
    <row r="53" spans="1:9" ht="15" customHeight="1">
      <c r="A53" s="474">
        <f>'VMware FINAL ORDER SUMMARY'!$F120</f>
        <v>0</v>
      </c>
      <c r="B53" s="475"/>
      <c r="C53" s="252" t="str">
        <f>'VMware FINAL ORDER SUMMARY'!H120</f>
        <v/>
      </c>
      <c r="D53" s="253">
        <f>'VMware FINAL ORDER SUMMARY'!J120</f>
        <v>0</v>
      </c>
      <c r="E53" s="250">
        <f>'VMware FINAL ORDER SUMMARY'!K120</f>
        <v>0</v>
      </c>
      <c r="F53" s="254" t="str">
        <f>'VMware FINAL ORDER SUMMARY'!L120</f>
        <v/>
      </c>
      <c r="G53" s="251">
        <f>'VMware FINAL ORDER SUMMARY'!M120</f>
        <v>0</v>
      </c>
    </row>
    <row r="54" spans="1:9" ht="15" customHeight="1">
      <c r="A54" s="474">
        <f>'VMware FINAL ORDER SUMMARY'!$F121</f>
        <v>0</v>
      </c>
      <c r="B54" s="475"/>
      <c r="C54" s="252" t="str">
        <f>'VMware FINAL ORDER SUMMARY'!H121</f>
        <v/>
      </c>
      <c r="D54" s="253">
        <f>'VMware FINAL ORDER SUMMARY'!J121</f>
        <v>0</v>
      </c>
      <c r="E54" s="250">
        <f>'VMware FINAL ORDER SUMMARY'!K121</f>
        <v>0</v>
      </c>
      <c r="F54" s="254" t="str">
        <f>'VMware FINAL ORDER SUMMARY'!L121</f>
        <v/>
      </c>
      <c r="G54" s="251">
        <f>'VMware FINAL ORDER SUMMARY'!M121</f>
        <v>0</v>
      </c>
    </row>
    <row r="55" spans="1:9" ht="15" customHeight="1">
      <c r="A55" s="474">
        <f>'VMware FINAL ORDER SUMMARY'!$F122</f>
        <v>0</v>
      </c>
      <c r="B55" s="475"/>
      <c r="C55" s="252" t="str">
        <f>'VMware FINAL ORDER SUMMARY'!H122</f>
        <v/>
      </c>
      <c r="D55" s="253">
        <f>'VMware FINAL ORDER SUMMARY'!J122</f>
        <v>0</v>
      </c>
      <c r="E55" s="250">
        <f>'VMware FINAL ORDER SUMMARY'!K122</f>
        <v>0</v>
      </c>
      <c r="F55" s="254" t="str">
        <f>'VMware FINAL ORDER SUMMARY'!L122</f>
        <v/>
      </c>
      <c r="G55" s="251">
        <f>'VMware FINAL ORDER SUMMARY'!M122</f>
        <v>0</v>
      </c>
    </row>
    <row r="56" spans="1:9" ht="15" customHeight="1">
      <c r="A56" s="474">
        <f>'VMware FINAL ORDER SUMMARY'!$F123</f>
        <v>0</v>
      </c>
      <c r="B56" s="475"/>
      <c r="C56" s="252" t="str">
        <f>'VMware FINAL ORDER SUMMARY'!H123</f>
        <v/>
      </c>
      <c r="D56" s="253">
        <f>'VMware FINAL ORDER SUMMARY'!J123</f>
        <v>0</v>
      </c>
      <c r="E56" s="250">
        <f>'VMware FINAL ORDER SUMMARY'!K123</f>
        <v>0</v>
      </c>
      <c r="F56" s="254" t="str">
        <f>'VMware FINAL ORDER SUMMARY'!L123</f>
        <v/>
      </c>
      <c r="G56" s="251">
        <f>'VMware FINAL ORDER SUMMARY'!M123</f>
        <v>0</v>
      </c>
    </row>
    <row r="57" spans="1:9" ht="15" customHeight="1">
      <c r="A57" s="474">
        <f>'VMware FINAL ORDER SUMMARY'!$F124</f>
        <v>0</v>
      </c>
      <c r="B57" s="475"/>
      <c r="C57" s="252" t="str">
        <f>'VMware FINAL ORDER SUMMARY'!H124</f>
        <v/>
      </c>
      <c r="D57" s="253">
        <f>'VMware FINAL ORDER SUMMARY'!J124</f>
        <v>0</v>
      </c>
      <c r="E57" s="250">
        <f>'VMware FINAL ORDER SUMMARY'!K124</f>
        <v>0</v>
      </c>
      <c r="F57" s="254" t="str">
        <f>'VMware FINAL ORDER SUMMARY'!L124</f>
        <v/>
      </c>
      <c r="G57" s="251">
        <f>'VMware FINAL ORDER SUMMARY'!M124</f>
        <v>0</v>
      </c>
    </row>
    <row r="58" spans="1:9" ht="15" customHeight="1">
      <c r="A58" s="474">
        <f>'VMware FINAL ORDER SUMMARY'!$F125</f>
        <v>0</v>
      </c>
      <c r="B58" s="475"/>
      <c r="C58" s="252" t="str">
        <f>'VMware FINAL ORDER SUMMARY'!H125</f>
        <v/>
      </c>
      <c r="D58" s="253">
        <f>'VMware FINAL ORDER SUMMARY'!J125</f>
        <v>0</v>
      </c>
      <c r="E58" s="250">
        <f>'VMware FINAL ORDER SUMMARY'!K125</f>
        <v>0</v>
      </c>
      <c r="F58" s="254" t="str">
        <f>'VMware FINAL ORDER SUMMARY'!L125</f>
        <v/>
      </c>
      <c r="G58" s="251">
        <f>'VMware FINAL ORDER SUMMARY'!M125</f>
        <v>0</v>
      </c>
      <c r="I58" s="66"/>
    </row>
    <row r="60" spans="1:9" ht="16.5" thickBot="1">
      <c r="A60" s="71" t="s">
        <v>22</v>
      </c>
    </row>
    <row r="61" spans="1:9">
      <c r="A61" s="478" t="s">
        <v>25</v>
      </c>
      <c r="B61" s="479"/>
      <c r="C61" s="96" t="s">
        <v>14</v>
      </c>
      <c r="D61" s="99" t="s">
        <v>32</v>
      </c>
      <c r="E61" s="100" t="s">
        <v>26</v>
      </c>
      <c r="F61" s="96" t="s">
        <v>23</v>
      </c>
    </row>
    <row r="62" spans="1:9" ht="13.5" thickBot="1">
      <c r="A62" s="480" t="str">
        <f>IF('VMware FINAL ORDER SUMMARY'!$J$108="","",'VMware FINAL ORDER SUMMARY'!$F108)</f>
        <v/>
      </c>
      <c r="B62" s="470"/>
      <c r="C62" s="76" t="str">
        <f>IF('VMware FINAL ORDER SUMMARY'!$J$108="","",'VMware FINAL ORDER SUMMARY'!H108)</f>
        <v/>
      </c>
      <c r="D62" s="80">
        <f>'VMware FINAL ORDER SUMMARY'!J108</f>
        <v>0</v>
      </c>
      <c r="E62" s="81" t="str">
        <f>IF('VMware FINAL ORDER SUMMARY'!$J$108="","",'VMware FINAL ORDER SUMMARY'!K108)</f>
        <v/>
      </c>
      <c r="F62" s="82">
        <f>'VMware FINAL ORDER SUMMARY'!L108</f>
        <v>0</v>
      </c>
    </row>
    <row r="68" spans="1:2" ht="13.5" thickBot="1"/>
    <row r="69" spans="1:2" s="104" customFormat="1" ht="24.95" customHeight="1" thickBot="1">
      <c r="A69" s="102" t="s">
        <v>30</v>
      </c>
      <c r="B69" s="103">
        <f>SUM(K23:K32,K37:K46,G50:G58,F62)</f>
        <v>0</v>
      </c>
    </row>
  </sheetData>
  <sheetProtection password="8666" sheet="1" objects="1" scenarios="1"/>
  <mergeCells count="41">
    <mergeCell ref="A42:B42"/>
    <mergeCell ref="A36:B36"/>
    <mergeCell ref="A61:B61"/>
    <mergeCell ref="A62:B62"/>
    <mergeCell ref="A58:B58"/>
    <mergeCell ref="A55:B55"/>
    <mergeCell ref="A56:B56"/>
    <mergeCell ref="A57:B57"/>
    <mergeCell ref="A37:B37"/>
    <mergeCell ref="A38:B38"/>
    <mergeCell ref="A39:B39"/>
    <mergeCell ref="A40:B40"/>
    <mergeCell ref="A41:B41"/>
    <mergeCell ref="A45:B45"/>
    <mergeCell ref="A52:B52"/>
    <mergeCell ref="A53:B53"/>
    <mergeCell ref="A54:B54"/>
    <mergeCell ref="A43:B43"/>
    <mergeCell ref="A44:B44"/>
    <mergeCell ref="A46:B46"/>
    <mergeCell ref="A49:B49"/>
    <mergeCell ref="A50:B50"/>
    <mergeCell ref="A51:B51"/>
    <mergeCell ref="A13:K13"/>
    <mergeCell ref="A23:B23"/>
    <mergeCell ref="A24:B24"/>
    <mergeCell ref="A25:B25"/>
    <mergeCell ref="A26:B26"/>
    <mergeCell ref="A22:B22"/>
    <mergeCell ref="A27:B27"/>
    <mergeCell ref="A21:C21"/>
    <mergeCell ref="D21:F21"/>
    <mergeCell ref="G21:J21"/>
    <mergeCell ref="A35:C35"/>
    <mergeCell ref="D35:F35"/>
    <mergeCell ref="G35:J35"/>
    <mergeCell ref="A28:B28"/>
    <mergeCell ref="A29:B29"/>
    <mergeCell ref="A30:B30"/>
    <mergeCell ref="A31:B31"/>
    <mergeCell ref="A32:B32"/>
  </mergeCells>
  <conditionalFormatting sqref="A23:K32 A37:K37 A39:K39 A38:C38 H38:K38 A41:K41 A40:C40 H40:K40 A43:K43 A42:C42 H42:K42 A45:K45 A44:C44 H44:K44 A46:C46 H46:K46 A50:G58">
    <cfRule type="cellIs" dxfId="1" priority="2" operator="equal">
      <formula>0</formula>
    </cfRule>
  </conditionalFormatting>
  <conditionalFormatting sqref="A62:F62">
    <cfRule type="cellIs" dxfId="0" priority="1" operator="equal">
      <formula>0</formula>
    </cfRule>
  </conditionalFormatting>
  <pageMargins left="0.7" right="0.7" top="0.75" bottom="0.75" header="0.3" footer="0.3"/>
  <pageSetup scale="55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VMware FINAL ORDER SUMMARY</vt:lpstr>
      <vt:lpstr>Product &amp; Price List</vt:lpstr>
      <vt:lpstr>Click to Quote</vt:lpstr>
      <vt:lpstr>'Click to Quote'!Print_Area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Emmalee Amundson</dc:creator>
  <cp:lastModifiedBy>Paul Webb</cp:lastModifiedBy>
  <cp:lastPrinted>2015-08-10T22:09:37Z</cp:lastPrinted>
  <dcterms:created xsi:type="dcterms:W3CDTF">2011-01-05T22:22:02Z</dcterms:created>
  <dcterms:modified xsi:type="dcterms:W3CDTF">2016-03-10T21:25:34Z</dcterms:modified>
</cp:coreProperties>
</file>